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cvorig\Desktop\SEKTOR ZA FINANCIJE\IZVJEŠTAJ O IZVRŠENJU FINANCIJSKOG PLANA\KT - Polugodišnji izvještaji o izvršenju FP 1.1.-30.6.2024\"/>
    </mc:Choice>
  </mc:AlternateContent>
  <xr:revisionPtr revIDLastSave="0" documentId="8_{A31AD7F0-E393-4F16-9D04-047169392CD9}" xr6:coauthVersionLast="47" xr6:coauthVersionMax="47" xr10:uidLastSave="{00000000-0000-0000-0000-000000000000}"/>
  <bookViews>
    <workbookView xWindow="-108" yWindow="-108" windowWidth="30936" windowHeight="1689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rashoda'!$B$1:$L$85</definedName>
    <definedName name="_xlnm.Print_Area" localSheetId="6">'Posebni dio'!$A$1:$F$97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5" l="1"/>
  <c r="E6" i="15"/>
  <c r="C6" i="15"/>
  <c r="F76" i="15"/>
  <c r="E74" i="15"/>
  <c r="G12" i="1" l="1"/>
  <c r="H12" i="1"/>
  <c r="I12" i="1"/>
  <c r="J12" i="1"/>
  <c r="L12" i="1" s="1"/>
  <c r="G15" i="1"/>
  <c r="H15" i="1"/>
  <c r="I15" i="1"/>
  <c r="I16" i="1" s="1"/>
  <c r="J15" i="1"/>
  <c r="K12" i="1" l="1"/>
  <c r="J16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16" i="1"/>
  <c r="L16" i="1"/>
  <c r="K26" i="1"/>
  <c r="H27" i="1"/>
  <c r="L23" i="1"/>
  <c r="J27" i="1"/>
  <c r="L27" i="1" s="1"/>
  <c r="G27" i="1"/>
  <c r="E96" i="15"/>
  <c r="E95" i="15" s="1"/>
  <c r="D96" i="15"/>
  <c r="D95" i="15" s="1"/>
  <c r="D94" i="15" s="1"/>
  <c r="C96" i="15"/>
  <c r="C95" i="15" s="1"/>
  <c r="C94" i="15" s="1"/>
  <c r="F93" i="15"/>
  <c r="E91" i="15"/>
  <c r="E90" i="15" s="1"/>
  <c r="D91" i="15"/>
  <c r="D90" i="15" s="1"/>
  <c r="C91" i="15"/>
  <c r="C90" i="15"/>
  <c r="E87" i="15"/>
  <c r="D87" i="15"/>
  <c r="C87" i="15"/>
  <c r="D86" i="15"/>
  <c r="D82" i="15" s="1"/>
  <c r="C86" i="15"/>
  <c r="E84" i="15"/>
  <c r="E83" i="15" s="1"/>
  <c r="F83" i="15" s="1"/>
  <c r="D84" i="15"/>
  <c r="C84" i="15"/>
  <c r="D83" i="15"/>
  <c r="C83" i="15"/>
  <c r="C82" i="15" s="1"/>
  <c r="E80" i="15"/>
  <c r="E79" i="15" s="1"/>
  <c r="D80" i="15"/>
  <c r="D79" i="15" s="1"/>
  <c r="D78" i="15" s="1"/>
  <c r="C80" i="15"/>
  <c r="C79" i="15" s="1"/>
  <c r="C78" i="15" s="1"/>
  <c r="D74" i="15"/>
  <c r="D73" i="15" s="1"/>
  <c r="D72" i="15" s="1"/>
  <c r="C74" i="15"/>
  <c r="C73" i="15" s="1"/>
  <c r="C72" i="15" s="1"/>
  <c r="C71" i="15" s="1"/>
  <c r="C8" i="15" s="1"/>
  <c r="E73" i="15"/>
  <c r="E67" i="15"/>
  <c r="F67" i="15" s="1"/>
  <c r="D67" i="15"/>
  <c r="C67" i="15"/>
  <c r="E66" i="15"/>
  <c r="E65" i="15" s="1"/>
  <c r="D66" i="15"/>
  <c r="D65" i="15" s="1"/>
  <c r="C66" i="15"/>
  <c r="C65" i="15" s="1"/>
  <c r="E63" i="15"/>
  <c r="D63" i="15"/>
  <c r="D62" i="15" s="1"/>
  <c r="C63" i="15"/>
  <c r="C62" i="15" s="1"/>
  <c r="E56" i="15"/>
  <c r="F56" i="15" s="1"/>
  <c r="D56" i="15"/>
  <c r="C56" i="15"/>
  <c r="E55" i="15"/>
  <c r="F55" i="15" s="1"/>
  <c r="D55" i="15"/>
  <c r="C55" i="15"/>
  <c r="E52" i="15"/>
  <c r="D52" i="15"/>
  <c r="D51" i="15" s="1"/>
  <c r="C52" i="15"/>
  <c r="C51" i="15" s="1"/>
  <c r="F45" i="15"/>
  <c r="E45" i="15"/>
  <c r="D45" i="15"/>
  <c r="C45" i="15"/>
  <c r="E36" i="15"/>
  <c r="F36" i="15" s="1"/>
  <c r="D36" i="15"/>
  <c r="D24" i="15" s="1"/>
  <c r="C36" i="15"/>
  <c r="C24" i="15" s="1"/>
  <c r="F29" i="15"/>
  <c r="E29" i="15"/>
  <c r="D29" i="15"/>
  <c r="C29" i="15"/>
  <c r="F25" i="15"/>
  <c r="E25" i="15"/>
  <c r="D25" i="15"/>
  <c r="C25" i="15"/>
  <c r="E24" i="15"/>
  <c r="F21" i="15"/>
  <c r="E21" i="15"/>
  <c r="D21" i="15"/>
  <c r="C21" i="15"/>
  <c r="F19" i="15"/>
  <c r="E19" i="15"/>
  <c r="D19" i="15"/>
  <c r="C19" i="15"/>
  <c r="E15" i="15"/>
  <c r="E14" i="15" s="1"/>
  <c r="D15" i="15"/>
  <c r="D14" i="15" s="1"/>
  <c r="C15" i="15"/>
  <c r="C14" i="15" s="1"/>
  <c r="F9" i="15"/>
  <c r="E9" i="15"/>
  <c r="D9" i="15"/>
  <c r="C9" i="15"/>
  <c r="H8" i="8"/>
  <c r="G8" i="8"/>
  <c r="F7" i="8"/>
  <c r="E7" i="8"/>
  <c r="E6" i="8" s="1"/>
  <c r="D7" i="8"/>
  <c r="D6" i="8" s="1"/>
  <c r="C7" i="8"/>
  <c r="C6" i="8" s="1"/>
  <c r="H17" i="5"/>
  <c r="G17" i="5"/>
  <c r="F16" i="5"/>
  <c r="E16" i="5"/>
  <c r="D16" i="5"/>
  <c r="D13" i="5" s="1"/>
  <c r="C16" i="5"/>
  <c r="G16" i="5" s="1"/>
  <c r="H15" i="5"/>
  <c r="G15" i="5"/>
  <c r="F14" i="5"/>
  <c r="H14" i="5" s="1"/>
  <c r="E14" i="5"/>
  <c r="E13" i="5" s="1"/>
  <c r="D14" i="5"/>
  <c r="C14" i="5"/>
  <c r="H12" i="5"/>
  <c r="G12" i="5"/>
  <c r="H11" i="5"/>
  <c r="G11" i="5"/>
  <c r="F11" i="5"/>
  <c r="E11" i="5"/>
  <c r="D11" i="5"/>
  <c r="C11" i="5"/>
  <c r="H10" i="5"/>
  <c r="G10" i="5"/>
  <c r="F9" i="5"/>
  <c r="E9" i="5"/>
  <c r="D9" i="5"/>
  <c r="D6" i="5" s="1"/>
  <c r="C9" i="5"/>
  <c r="G9" i="5" s="1"/>
  <c r="H8" i="5"/>
  <c r="G8" i="5"/>
  <c r="F7" i="5"/>
  <c r="H7" i="5" s="1"/>
  <c r="E7" i="5"/>
  <c r="E6" i="5" s="1"/>
  <c r="D7" i="5"/>
  <c r="C7" i="5"/>
  <c r="L85" i="3"/>
  <c r="K85" i="3"/>
  <c r="L84" i="3"/>
  <c r="K84" i="3"/>
  <c r="J84" i="3"/>
  <c r="J83" i="3" s="1"/>
  <c r="I84" i="3"/>
  <c r="I83" i="3" s="1"/>
  <c r="H84" i="3"/>
  <c r="H83" i="3" s="1"/>
  <c r="G84" i="3"/>
  <c r="G83" i="3" s="1"/>
  <c r="L82" i="3"/>
  <c r="K82" i="3"/>
  <c r="L81" i="3"/>
  <c r="K81" i="3"/>
  <c r="L80" i="3"/>
  <c r="K80" i="3"/>
  <c r="L79" i="3"/>
  <c r="K79" i="3"/>
  <c r="L78" i="3"/>
  <c r="K78" i="3"/>
  <c r="J77" i="3"/>
  <c r="J76" i="3" s="1"/>
  <c r="I77" i="3"/>
  <c r="I76" i="3" s="1"/>
  <c r="I75" i="3" s="1"/>
  <c r="H77" i="3"/>
  <c r="H76" i="3" s="1"/>
  <c r="H75" i="3" s="1"/>
  <c r="G77" i="3"/>
  <c r="G76" i="3" s="1"/>
  <c r="G75" i="3" s="1"/>
  <c r="L74" i="3"/>
  <c r="K74" i="3"/>
  <c r="J73" i="3"/>
  <c r="L73" i="3" s="1"/>
  <c r="I73" i="3"/>
  <c r="I72" i="3" s="1"/>
  <c r="H73" i="3"/>
  <c r="G73" i="3"/>
  <c r="H72" i="3"/>
  <c r="G72" i="3"/>
  <c r="L71" i="3"/>
  <c r="K71" i="3"/>
  <c r="L70" i="3"/>
  <c r="K70" i="3"/>
  <c r="L69" i="3"/>
  <c r="K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J57" i="3"/>
  <c r="L57" i="3" s="1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J50" i="3"/>
  <c r="K50" i="3" s="1"/>
  <c r="I50" i="3"/>
  <c r="H50" i="3"/>
  <c r="G50" i="3"/>
  <c r="L49" i="3"/>
  <c r="K49" i="3"/>
  <c r="L48" i="3"/>
  <c r="K48" i="3"/>
  <c r="L47" i="3"/>
  <c r="K47" i="3"/>
  <c r="L46" i="3"/>
  <c r="J46" i="3"/>
  <c r="I46" i="3"/>
  <c r="I45" i="3" s="1"/>
  <c r="H46" i="3"/>
  <c r="H45" i="3" s="1"/>
  <c r="G46" i="3"/>
  <c r="G45" i="3" s="1"/>
  <c r="L44" i="3"/>
  <c r="K44" i="3"/>
  <c r="L43" i="3"/>
  <c r="K43" i="3"/>
  <c r="J42" i="3"/>
  <c r="J35" i="3" s="1"/>
  <c r="L35" i="3" s="1"/>
  <c r="I42" i="3"/>
  <c r="H42" i="3"/>
  <c r="G42" i="3"/>
  <c r="L41" i="3"/>
  <c r="K41" i="3"/>
  <c r="J40" i="3"/>
  <c r="L40" i="3" s="1"/>
  <c r="I40" i="3"/>
  <c r="H40" i="3"/>
  <c r="H35" i="3" s="1"/>
  <c r="H34" i="3" s="1"/>
  <c r="H33" i="3" s="1"/>
  <c r="G40" i="3"/>
  <c r="K40" i="3" s="1"/>
  <c r="L39" i="3"/>
  <c r="K39" i="3"/>
  <c r="L38" i="3"/>
  <c r="K38" i="3"/>
  <c r="L37" i="3"/>
  <c r="K37" i="3"/>
  <c r="L36" i="3"/>
  <c r="J36" i="3"/>
  <c r="I36" i="3"/>
  <c r="H36" i="3"/>
  <c r="G36" i="3"/>
  <c r="K36" i="3" s="1"/>
  <c r="I35" i="3"/>
  <c r="I34" i="3" s="1"/>
  <c r="I33" i="3" s="1"/>
  <c r="L28" i="3"/>
  <c r="K28" i="3"/>
  <c r="J27" i="3"/>
  <c r="K27" i="3" s="1"/>
  <c r="I27" i="3"/>
  <c r="I26" i="3" s="1"/>
  <c r="H27" i="3"/>
  <c r="H26" i="3" s="1"/>
  <c r="G27" i="3"/>
  <c r="G26" i="3" s="1"/>
  <c r="J26" i="3"/>
  <c r="L26" i="3" s="1"/>
  <c r="L25" i="3"/>
  <c r="K25" i="3"/>
  <c r="L24" i="3"/>
  <c r="K24" i="3"/>
  <c r="L23" i="3"/>
  <c r="J23" i="3"/>
  <c r="J22" i="3" s="1"/>
  <c r="I23" i="3"/>
  <c r="I22" i="3" s="1"/>
  <c r="H23" i="3"/>
  <c r="H22" i="3" s="1"/>
  <c r="G23" i="3"/>
  <c r="G22" i="3" s="1"/>
  <c r="L21" i="3"/>
  <c r="K21" i="3"/>
  <c r="L20" i="3"/>
  <c r="K20" i="3"/>
  <c r="J19" i="3"/>
  <c r="L19" i="3" s="1"/>
  <c r="I19" i="3"/>
  <c r="I18" i="3" s="1"/>
  <c r="H19" i="3"/>
  <c r="H18" i="3" s="1"/>
  <c r="G19" i="3"/>
  <c r="G18" i="3"/>
  <c r="L17" i="3"/>
  <c r="K17" i="3"/>
  <c r="L16" i="3"/>
  <c r="J16" i="3"/>
  <c r="K16" i="3" s="1"/>
  <c r="I16" i="3"/>
  <c r="I15" i="3" s="1"/>
  <c r="H16" i="3"/>
  <c r="H15" i="3" s="1"/>
  <c r="G16" i="3"/>
  <c r="G15" i="3"/>
  <c r="L14" i="3"/>
  <c r="K14" i="3"/>
  <c r="J13" i="3"/>
  <c r="L13" i="3" s="1"/>
  <c r="I13" i="3"/>
  <c r="H13" i="3"/>
  <c r="G13" i="3"/>
  <c r="I12" i="3"/>
  <c r="H12" i="3"/>
  <c r="G12" i="3"/>
  <c r="L76" i="3" l="1"/>
  <c r="J75" i="3"/>
  <c r="K75" i="3" s="1"/>
  <c r="F24" i="15"/>
  <c r="D71" i="15"/>
  <c r="D8" i="15" s="1"/>
  <c r="F95" i="15"/>
  <c r="E94" i="15"/>
  <c r="F94" i="15" s="1"/>
  <c r="L83" i="3"/>
  <c r="K83" i="3"/>
  <c r="L22" i="3"/>
  <c r="H11" i="3"/>
  <c r="H10" i="3" s="1"/>
  <c r="F14" i="15"/>
  <c r="F79" i="15"/>
  <c r="E78" i="15"/>
  <c r="F78" i="15" s="1"/>
  <c r="I11" i="3"/>
  <c r="I10" i="3" s="1"/>
  <c r="F90" i="15"/>
  <c r="L42" i="3"/>
  <c r="H7" i="8"/>
  <c r="J72" i="3"/>
  <c r="L77" i="3"/>
  <c r="F74" i="15"/>
  <c r="F80" i="15"/>
  <c r="F96" i="15"/>
  <c r="J12" i="3"/>
  <c r="J11" i="3" s="1"/>
  <c r="K18" i="3"/>
  <c r="J15" i="3"/>
  <c r="L27" i="3"/>
  <c r="F6" i="5"/>
  <c r="H6" i="5" s="1"/>
  <c r="H16" i="5"/>
  <c r="F15" i="15"/>
  <c r="K27" i="1"/>
  <c r="F13" i="5"/>
  <c r="H13" i="5" s="1"/>
  <c r="F84" i="15"/>
  <c r="K77" i="3"/>
  <c r="F91" i="15"/>
  <c r="J18" i="3"/>
  <c r="L18" i="3" s="1"/>
  <c r="G7" i="5"/>
  <c r="C13" i="5"/>
  <c r="F87" i="15"/>
  <c r="F73" i="15"/>
  <c r="C54" i="15"/>
  <c r="C13" i="15"/>
  <c r="C12" i="15" s="1"/>
  <c r="C7" i="15" s="1"/>
  <c r="K22" i="3"/>
  <c r="K26" i="3"/>
  <c r="K42" i="3"/>
  <c r="E72" i="15"/>
  <c r="F72" i="15" s="1"/>
  <c r="K73" i="3"/>
  <c r="F6" i="8"/>
  <c r="H6" i="8" s="1"/>
  <c r="D13" i="15"/>
  <c r="D12" i="15" s="1"/>
  <c r="D7" i="15" s="1"/>
  <c r="F63" i="15"/>
  <c r="K13" i="3"/>
  <c r="D54" i="15"/>
  <c r="K57" i="3"/>
  <c r="F52" i="15"/>
  <c r="G7" i="8"/>
  <c r="G13" i="5"/>
  <c r="H9" i="5"/>
  <c r="G14" i="5"/>
  <c r="C6" i="5"/>
  <c r="G6" i="5" s="1"/>
  <c r="L50" i="3"/>
  <c r="J45" i="3"/>
  <c r="L45" i="3" s="1"/>
  <c r="L75" i="3"/>
  <c r="K76" i="3"/>
  <c r="K45" i="3"/>
  <c r="K19" i="3"/>
  <c r="K46" i="3"/>
  <c r="G35" i="3"/>
  <c r="G34" i="3" s="1"/>
  <c r="K35" i="3"/>
  <c r="K23" i="3"/>
  <c r="G11" i="3"/>
  <c r="E86" i="15"/>
  <c r="F65" i="15"/>
  <c r="F66" i="15"/>
  <c r="E51" i="15"/>
  <c r="E62" i="15"/>
  <c r="E71" i="15" l="1"/>
  <c r="G6" i="8"/>
  <c r="L72" i="3"/>
  <c r="K72" i="3"/>
  <c r="K12" i="3"/>
  <c r="L12" i="3"/>
  <c r="L15" i="3"/>
  <c r="K15" i="3"/>
  <c r="J34" i="3"/>
  <c r="K34" i="3" s="1"/>
  <c r="L34" i="3"/>
  <c r="J33" i="3"/>
  <c r="L33" i="3" s="1"/>
  <c r="J10" i="3"/>
  <c r="L10" i="3" s="1"/>
  <c r="L11" i="3"/>
  <c r="G33" i="3"/>
  <c r="K11" i="3"/>
  <c r="G10" i="3"/>
  <c r="E82" i="15"/>
  <c r="F82" i="15" s="1"/>
  <c r="F86" i="15"/>
  <c r="E8" i="15"/>
  <c r="F8" i="15" s="1"/>
  <c r="F71" i="15"/>
  <c r="E54" i="15"/>
  <c r="F54" i="15" s="1"/>
  <c r="F62" i="15"/>
  <c r="F51" i="15"/>
  <c r="E13" i="15"/>
  <c r="K10" i="3" l="1"/>
  <c r="K33" i="3"/>
  <c r="F13" i="15"/>
  <c r="E12" i="15"/>
  <c r="E7" i="15" l="1"/>
  <c r="F7" i="15" s="1"/>
  <c r="F12" i="15"/>
</calcChain>
</file>

<file path=xl/sharedStrings.xml><?xml version="1.0" encoding="utf-8"?>
<sst xmlns="http://schemas.openxmlformats.org/spreadsheetml/2006/main" count="453" uniqueCount="211">
  <si>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</si>
  <si>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</si>
  <si>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</si>
  <si>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</si>
  <si>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</si>
  <si>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</si>
  <si>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</si>
  <si>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</si>
  <si>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</si>
  <si>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</si>
  <si>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</si>
  <si>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</si>
  <si>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</si>
  <si>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</si>
  <si>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</si>
  <si>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</si>
  <si>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</si>
  <si>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</si>
  <si>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</si>
  <si>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</si>
  <si>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</si>
  <si>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</si>
  <si>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</si>
  <si>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</si>
  <si>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</si>
  <si>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</si>
  <si>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</si>
  <si>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</si>
  <si>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</si>
  <si>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</si>
  <si>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</si>
  <si>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</si>
  <si>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</si>
  <si>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</si>
  <si>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</si>
  <si>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</si>
  <si>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</si>
  <si>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</si>
  <si>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</si>
  <si>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</si>
  <si>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</si>
  <si>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</si>
  <si>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</si>
  <si>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</si>
  <si>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</si>
  <si>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</si>
  <si>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</si>
  <si>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</si>
  <si>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</si>
  <si>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</si>
  <si>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</si>
  <si>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</si>
  <si>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</si>
  <si>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</si>
  <si>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</si>
  <si>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</si>
  <si>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</si>
  <si>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</si>
  <si>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</si>
  <si>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ADMINISTRATIVNIH PRISTOJBI I PO POSEBNI</t>
  </si>
  <si>
    <t>652</t>
  </si>
  <si>
    <t>Prihodi po posebnim propisima</t>
  </si>
  <si>
    <t>6526</t>
  </si>
  <si>
    <t>OSTALI NESPOMENUTI PRIHODI</t>
  </si>
  <si>
    <t>66</t>
  </si>
  <si>
    <t>PRIHODI OD PRODAJE PROIZ.I ROBE,PRUŽ.USLUGA,DONACIJA</t>
  </si>
  <si>
    <t>661</t>
  </si>
  <si>
    <t>PRIHODI OD PRODAJE PROIZ. I ROBE,PRUŽ.USLUGA</t>
  </si>
  <si>
    <t>6614</t>
  </si>
  <si>
    <t>PRIHODI OD PRODAJE PROIZVODA I 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</si>
  <si>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</si>
  <si>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</si>
  <si>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</si>
  <si>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</si>
  <si>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</si>
  <si>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</si>
  <si>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</si>
  <si>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</si>
  <si>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</si>
  <si>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</si>
  <si>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68</t>
  </si>
  <si>
    <t>Kazne, upravne mjere i ostali prihodi</t>
  </si>
  <si>
    <t>683</t>
  </si>
  <si>
    <t>Ostali prihodi</t>
  </si>
  <si>
    <t>6831</t>
  </si>
  <si>
    <t>OSTALI PRIHODI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</si>
  <si>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</si>
  <si>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</si>
  <si>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</si>
  <si>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</si>
  <si>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</si>
  <si>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</si>
  <si>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</si>
  <si>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</si>
  <si>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</si>
  <si>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</si>
  <si>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</si>
  <si>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</si>
  <si>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</si>
  <si>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</si>
  <si>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</si>
  <si>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</si>
  <si>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</si>
  <si>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</si>
  <si>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</si>
  <si>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</si>
  <si>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</si>
  <si>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</si>
  <si>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</si>
  <si>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</si>
  <si>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</si>
  <si>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</si>
  <si>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</si>
  <si>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</si>
  <si>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</si>
  <si>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</si>
  <si>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</si>
  <si>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</si>
  <si>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</si>
  <si>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</si>
  <si>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</si>
  <si>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</si>
  <si>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</si>
  <si>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</si>
  <si>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</si>
  <si>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</si>
  <si>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</si>
  <si>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</si>
  <si>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</si>
  <si>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</si>
  <si>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</si>
  <si>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</si>
  <si>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</si>
  <si>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</si>
  <si>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</si>
  <si>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</si>
  <si>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</si>
  <si>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</si>
  <si>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</si>
  <si>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</si>
  <si>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</si>
  <si>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</si>
  <si>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</si>
  <si>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</si>
  <si>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</si>
  <si>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</si>
  <si>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</si>
  <si>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</si>
  <si>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</si>
  <si>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</si>
  <si>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</si>
  <si>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</si>
  <si>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</si>
  <si>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</si>
  <si>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</si>
  <si>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</si>
  <si>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</si>
  <si>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</si>
  <si>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</si>
  <si>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</si>
  <si>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</si>
  <si>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</si>
  <si>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</si>
  <si>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</si>
  <si>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</si>
  <si>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</si>
  <si>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</si>
  <si>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</si>
  <si>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</si>
  <si>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</si>
  <si>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</si>
  <si>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</si>
  <si>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</si>
  <si>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</si>
  <si>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</si>
  <si>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</si>
  <si>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</si>
  <si>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</si>
  <si>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</si>
  <si>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</si>
  <si>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</si>
  <si>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</si>
  <si>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</si>
  <si>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</si>
  <si>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</si>
  <si>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</si>
  <si>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</si>
  <si>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</si>
  <si>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</si>
  <si>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</si>
  <si>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</si>
  <si>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</si>
  <si>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</si>
  <si>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</si>
  <si>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0340 Zatvori</t>
  </si>
  <si>
    <t>109 Ministarstvo pravosuđa i uprave</t>
  </si>
  <si>
    <t>15 Zatvori i kaznionice</t>
  </si>
  <si>
    <t>3148 ZATVORSKA BOLNICA</t>
  </si>
  <si>
    <t>2809 Upravljanje zatvorskim i probacijskim sustavom</t>
  </si>
  <si>
    <t>11</t>
  </si>
  <si>
    <t>43</t>
  </si>
  <si>
    <t>A630000</t>
  </si>
  <si>
    <t>Izvršavanje kazne zatvora, mjere pritvora i odgojne mjere</t>
  </si>
  <si>
    <t>TEKUĆI PLAN  2024.*</t>
  </si>
  <si>
    <t>IZVRŠENJE 1.-6.2024.*</t>
  </si>
  <si>
    <t xml:space="preserve">INDEKS**
</t>
  </si>
  <si>
    <t>Opći prihodi i primici</t>
  </si>
  <si>
    <t>A630113</t>
  </si>
  <si>
    <t>Izvršavanje kazne zatvora, mjere pritvora i odgojne mjere (iz evidencijskih prihoda)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</si>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</sst>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9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9" fontId="20" fillId="9" borderId="13" xfId="2" applyNumberFormat="1" applyFont="1" applyFill="1" applyBorder="1" applyAlignment="1">
      <alignment horizontal="center" wrapText="1"/>
    </xf>
    <xf numFmtId="43" fontId="20" fillId="9" borderId="13" xfId="2" applyFont="1" applyFill="1" applyBorder="1" applyAlignment="1">
      <alignment horizontal="left" wrapText="1"/>
    </xf>
    <xf numFmtId="4" fontId="18" fillId="2" borderId="13" xfId="2" applyNumberFormat="1" applyFont="1" applyFill="1" applyBorder="1"/>
    <xf numFmtId="49" fontId="22" fillId="0" borderId="13" xfId="2" applyNumberFormat="1" applyFont="1" applyFill="1" applyBorder="1" applyAlignment="1">
      <alignment horizontal="center" wrapText="1"/>
    </xf>
    <xf numFmtId="43" fontId="22" fillId="0" borderId="13" xfId="2" applyFont="1" applyFill="1" applyBorder="1" applyAlignment="1">
      <alignment horizontal="left" wrapText="1"/>
    </xf>
    <xf numFmtId="4" fontId="22" fillId="0" borderId="13" xfId="2" applyNumberFormat="1" applyFont="1" applyFill="1" applyBorder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5" sqref="J25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2" t="s">
        <v>41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1" t="s">
        <v>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1" t="s">
        <v>24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6.4" x14ac:dyDescent="0.3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6" t="s">
        <v>8</v>
      </c>
      <c r="C10" s="107"/>
      <c r="D10" s="107"/>
      <c r="E10" s="107"/>
      <c r="F10" s="108"/>
      <c r="G10" s="85">
        <v>2206905.27</v>
      </c>
      <c r="H10" s="86">
        <v>5082263</v>
      </c>
      <c r="I10" s="86">
        <v>5098263</v>
      </c>
      <c r="J10" s="86">
        <v>2686921.13</v>
      </c>
      <c r="K10" s="86"/>
      <c r="L10" s="86"/>
    </row>
    <row r="11" spans="2:13" x14ac:dyDescent="0.3">
      <c r="B11" s="109" t="s">
        <v>7</v>
      </c>
      <c r="C11" s="108"/>
      <c r="D11" s="108"/>
      <c r="E11" s="108"/>
      <c r="F11" s="10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103" t="s">
        <v>0</v>
      </c>
      <c r="C12" s="104"/>
      <c r="D12" s="104"/>
      <c r="E12" s="104"/>
      <c r="F12" s="105"/>
      <c r="G12" s="87">
        <f>G10+G11</f>
        <v>2206905.27</v>
      </c>
      <c r="H12" s="87">
        <f t="shared" ref="H12:J12" si="0">H10+H11</f>
        <v>5082263</v>
      </c>
      <c r="I12" s="87">
        <f t="shared" si="0"/>
        <v>5098263</v>
      </c>
      <c r="J12" s="87">
        <f t="shared" si="0"/>
        <v>2686921.13</v>
      </c>
      <c r="K12" s="88">
        <f>J12/G12*100</f>
        <v>121.75063273105509</v>
      </c>
      <c r="L12" s="88">
        <f>J12/I12*100</f>
        <v>52.702677951294383</v>
      </c>
    </row>
    <row r="13" spans="2:13" x14ac:dyDescent="0.3">
      <c r="B13" s="119" t="s">
        <v>9</v>
      </c>
      <c r="C13" s="107"/>
      <c r="D13" s="107"/>
      <c r="E13" s="107"/>
      <c r="F13" s="107"/>
      <c r="G13" s="89">
        <v>2188177.13</v>
      </c>
      <c r="H13" s="86">
        <v>5063363</v>
      </c>
      <c r="I13" s="86">
        <v>5063363</v>
      </c>
      <c r="J13" s="86">
        <v>2678630.54</v>
      </c>
      <c r="K13" s="86"/>
      <c r="L13" s="86"/>
    </row>
    <row r="14" spans="2:13" x14ac:dyDescent="0.3">
      <c r="B14" s="109" t="s">
        <v>10</v>
      </c>
      <c r="C14" s="108"/>
      <c r="D14" s="108"/>
      <c r="E14" s="108"/>
      <c r="F14" s="108"/>
      <c r="G14" s="85">
        <v>17075.25</v>
      </c>
      <c r="H14" s="86">
        <v>18900</v>
      </c>
      <c r="I14" s="86">
        <v>34900</v>
      </c>
      <c r="J14" s="86">
        <v>7539.94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2205252.38</v>
      </c>
      <c r="H15" s="87">
        <f t="shared" ref="H15:J15" si="1">H13+H14</f>
        <v>5082263</v>
      </c>
      <c r="I15" s="87">
        <f t="shared" si="1"/>
        <v>5098263</v>
      </c>
      <c r="J15" s="87">
        <f t="shared" si="1"/>
        <v>2686170.48</v>
      </c>
      <c r="K15" s="88">
        <f>J15/G15*100</f>
        <v>121.80784858738028</v>
      </c>
      <c r="L15" s="88">
        <f>J15/I15*100</f>
        <v>52.687954309144111</v>
      </c>
    </row>
    <row r="16" spans="2:13" x14ac:dyDescent="0.3">
      <c r="B16" s="118" t="s">
        <v>2</v>
      </c>
      <c r="C16" s="104"/>
      <c r="D16" s="104"/>
      <c r="E16" s="104"/>
      <c r="F16" s="104"/>
      <c r="G16" s="90">
        <f>G12-G15</f>
        <v>1652.8900000001304</v>
      </c>
      <c r="H16" s="90">
        <f t="shared" ref="H16:J16" si="2">H12-H15</f>
        <v>0</v>
      </c>
      <c r="I16" s="90">
        <f t="shared" si="2"/>
        <v>0</v>
      </c>
      <c r="J16" s="90">
        <f t="shared" si="2"/>
        <v>750.64999999990687</v>
      </c>
      <c r="K16" s="88">
        <f>J16/G16*100</f>
        <v>45.414395392303639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6.4" x14ac:dyDescent="0.3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6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6" t="s">
        <v>12</v>
      </c>
      <c r="C22" s="107"/>
      <c r="D22" s="107"/>
      <c r="E22" s="107"/>
      <c r="F22" s="107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20" t="s">
        <v>23</v>
      </c>
      <c r="C23" s="121"/>
      <c r="D23" s="121"/>
      <c r="E23" s="121"/>
      <c r="F23" s="122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6" t="s">
        <v>5</v>
      </c>
      <c r="C24" s="107"/>
      <c r="D24" s="107"/>
      <c r="E24" s="107"/>
      <c r="F24" s="107"/>
      <c r="G24" s="89">
        <v>3283.21</v>
      </c>
      <c r="H24" s="86">
        <v>0</v>
      </c>
      <c r="I24" s="86">
        <v>0</v>
      </c>
      <c r="J24" s="86">
        <v>5240.78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6" t="s">
        <v>27</v>
      </c>
      <c r="C25" s="107"/>
      <c r="D25" s="107"/>
      <c r="E25" s="107"/>
      <c r="F25" s="107"/>
      <c r="G25" s="89">
        <v>4936.1000000000004</v>
      </c>
      <c r="H25" s="86">
        <v>0</v>
      </c>
      <c r="I25" s="86">
        <v>0</v>
      </c>
      <c r="J25" s="86">
        <v>5991.43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20" t="s">
        <v>29</v>
      </c>
      <c r="C26" s="121"/>
      <c r="D26" s="121"/>
      <c r="E26" s="121"/>
      <c r="F26" s="122"/>
      <c r="G26" s="94">
        <f>G24+G25</f>
        <v>8219.3100000000013</v>
      </c>
      <c r="H26" s="94">
        <f t="shared" ref="H26:J26" si="4">H24+H25</f>
        <v>0</v>
      </c>
      <c r="I26" s="94">
        <f t="shared" si="4"/>
        <v>0</v>
      </c>
      <c r="J26" s="94">
        <f t="shared" si="4"/>
        <v>11232.21</v>
      </c>
      <c r="K26" s="93">
        <f>J26/G26*100</f>
        <v>136.65636166539522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117" t="s">
        <v>30</v>
      </c>
      <c r="C27" s="117"/>
      <c r="D27" s="117"/>
      <c r="E27" s="117"/>
      <c r="F27" s="117"/>
      <c r="G27" s="94">
        <f>G16+G26</f>
        <v>9872.2000000001317</v>
      </c>
      <c r="H27" s="94">
        <f t="shared" ref="H27:J27" si="5">H16+H26</f>
        <v>0</v>
      </c>
      <c r="I27" s="94">
        <f t="shared" si="5"/>
        <v>0</v>
      </c>
      <c r="J27" s="94">
        <f t="shared" si="5"/>
        <v>11982.859999999906</v>
      </c>
      <c r="K27" s="93">
        <f>J27/G27*100</f>
        <v>121.379834282123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6"/>
  <sheetViews>
    <sheetView zoomScale="90" zoomScaleNormal="90" workbookViewId="0">
      <selection activeCell="G33" sqref="G33:J33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1" t="s">
        <v>26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1" t="s">
        <v>15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23" t="s">
        <v>3</v>
      </c>
      <c r="C8" s="124"/>
      <c r="D8" s="124"/>
      <c r="E8" s="124"/>
      <c r="F8" s="125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6">
        <v>1</v>
      </c>
      <c r="C9" s="127"/>
      <c r="D9" s="127"/>
      <c r="E9" s="127"/>
      <c r="F9" s="128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2206905.27</v>
      </c>
      <c r="H10" s="65">
        <f>H11</f>
        <v>5082263</v>
      </c>
      <c r="I10" s="65">
        <f>I11</f>
        <v>5098263</v>
      </c>
      <c r="J10" s="65">
        <f>J11</f>
        <v>2686921.13</v>
      </c>
      <c r="K10" s="69">
        <f t="shared" ref="K10:K28" si="0">(J10*100)/G10</f>
        <v>121.75063273105511</v>
      </c>
      <c r="L10" s="69">
        <f t="shared" ref="L10:L28" si="1">(J10*100)/I10</f>
        <v>52.70267795129439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G12+G15+G18+G22+G26</f>
        <v>2206905.27</v>
      </c>
      <c r="H11" s="65">
        <f>H12+H15+H18+H22+H26</f>
        <v>5082263</v>
      </c>
      <c r="I11" s="65">
        <f>I12+I15+I18+I22+I26</f>
        <v>5098263</v>
      </c>
      <c r="J11" s="65">
        <f>J12+J15+J18+J22+J26</f>
        <v>2686921.13</v>
      </c>
      <c r="K11" s="65">
        <f t="shared" si="0"/>
        <v>121.75063273105511</v>
      </c>
      <c r="L11" s="65">
        <f t="shared" si="1"/>
        <v>52.70267795129439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>G19</f>
        <v>1652.89</v>
      </c>
      <c r="H18" s="65">
        <f>H19</f>
        <v>3053</v>
      </c>
      <c r="I18" s="65">
        <f>I19</f>
        <v>3053</v>
      </c>
      <c r="J18" s="65">
        <f>J19</f>
        <v>1929.94</v>
      </c>
      <c r="K18" s="65">
        <f t="shared" si="0"/>
        <v>116.76155098040401</v>
      </c>
      <c r="L18" s="65">
        <f t="shared" si="1"/>
        <v>63.214543072387812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>G20+G21</f>
        <v>1652.89</v>
      </c>
      <c r="H19" s="65">
        <f>H20+H21</f>
        <v>3053</v>
      </c>
      <c r="I19" s="65">
        <f>I20+I21</f>
        <v>3053</v>
      </c>
      <c r="J19" s="65">
        <f>J20+J21</f>
        <v>1929.94</v>
      </c>
      <c r="K19" s="65">
        <f t="shared" si="0"/>
        <v>116.76155098040401</v>
      </c>
      <c r="L19" s="65">
        <f t="shared" si="1"/>
        <v>63.214543072387812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0</v>
      </c>
      <c r="I20" s="66">
        <v>0</v>
      </c>
      <c r="J20" s="66">
        <v>0</v>
      </c>
      <c r="K20" s="66" t="e">
        <f t="shared" si="0"/>
        <v>#DIV/0!</v>
      </c>
      <c r="L20" s="66" t="e">
        <f t="shared" si="1"/>
        <v>#DIV/0!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66">
        <v>1652.89</v>
      </c>
      <c r="H21" s="66">
        <v>3053</v>
      </c>
      <c r="I21" s="66">
        <v>3053</v>
      </c>
      <c r="J21" s="66">
        <v>1929.94</v>
      </c>
      <c r="K21" s="66">
        <f t="shared" si="0"/>
        <v>116.76155098040401</v>
      </c>
      <c r="L21" s="66">
        <f t="shared" si="1"/>
        <v>63.214543072387812</v>
      </c>
    </row>
    <row r="22" spans="2:12" x14ac:dyDescent="0.3">
      <c r="B22" s="65"/>
      <c r="C22" s="65" t="s">
        <v>72</v>
      </c>
      <c r="D22" s="65"/>
      <c r="E22" s="65"/>
      <c r="F22" s="65" t="s">
        <v>73</v>
      </c>
      <c r="G22" s="65">
        <f>G23</f>
        <v>2205252.38</v>
      </c>
      <c r="H22" s="65">
        <f>H23</f>
        <v>5079210</v>
      </c>
      <c r="I22" s="65">
        <f>I23</f>
        <v>5095210</v>
      </c>
      <c r="J22" s="65">
        <f>J23</f>
        <v>2684991.19</v>
      </c>
      <c r="K22" s="65">
        <f t="shared" si="0"/>
        <v>121.75437216850436</v>
      </c>
      <c r="L22" s="65">
        <f t="shared" si="1"/>
        <v>52.696379344521617</v>
      </c>
    </row>
    <row r="23" spans="2:12" x14ac:dyDescent="0.3">
      <c r="B23" s="65"/>
      <c r="C23" s="65"/>
      <c r="D23" s="65" t="s">
        <v>74</v>
      </c>
      <c r="E23" s="65"/>
      <c r="F23" s="65" t="s">
        <v>75</v>
      </c>
      <c r="G23" s="65">
        <f>G24+G25</f>
        <v>2205252.38</v>
      </c>
      <c r="H23" s="65">
        <f>H24+H25</f>
        <v>5079210</v>
      </c>
      <c r="I23" s="65">
        <f>I24+I25</f>
        <v>5095210</v>
      </c>
      <c r="J23" s="65">
        <f>J24+J25</f>
        <v>2684991.19</v>
      </c>
      <c r="K23" s="65">
        <f t="shared" si="0"/>
        <v>121.75437216850436</v>
      </c>
      <c r="L23" s="65">
        <f t="shared" si="1"/>
        <v>52.696379344521617</v>
      </c>
    </row>
    <row r="24" spans="2:12" x14ac:dyDescent="0.3">
      <c r="B24" s="66"/>
      <c r="C24" s="66"/>
      <c r="D24" s="66"/>
      <c r="E24" s="66" t="s">
        <v>76</v>
      </c>
      <c r="F24" s="66" t="s">
        <v>77</v>
      </c>
      <c r="G24" s="66">
        <v>2188177.13</v>
      </c>
      <c r="H24" s="66">
        <v>5060310</v>
      </c>
      <c r="I24" s="66">
        <v>5060310</v>
      </c>
      <c r="J24" s="66">
        <v>2677563.37</v>
      </c>
      <c r="K24" s="66">
        <f t="shared" si="0"/>
        <v>122.36501941686961</v>
      </c>
      <c r="L24" s="66">
        <f t="shared" si="1"/>
        <v>52.91303042698965</v>
      </c>
    </row>
    <row r="25" spans="2:12" x14ac:dyDescent="0.3">
      <c r="B25" s="66"/>
      <c r="C25" s="66"/>
      <c r="D25" s="66"/>
      <c r="E25" s="66" t="s">
        <v>78</v>
      </c>
      <c r="F25" s="66" t="s">
        <v>79</v>
      </c>
      <c r="G25" s="66">
        <v>17075.25</v>
      </c>
      <c r="H25" s="66">
        <v>18900</v>
      </c>
      <c r="I25" s="66">
        <v>34900</v>
      </c>
      <c r="J25" s="66">
        <v>7427.82</v>
      </c>
      <c r="K25" s="66">
        <f t="shared" si="0"/>
        <v>43.50050511705539</v>
      </c>
      <c r="L25" s="66">
        <f t="shared" si="1"/>
        <v>21.283151862464184</v>
      </c>
    </row>
    <row r="26" spans="2:12" x14ac:dyDescent="0.3">
      <c r="B26" s="65"/>
      <c r="C26" s="65" t="s">
        <v>80</v>
      </c>
      <c r="D26" s="65"/>
      <c r="E26" s="65"/>
      <c r="F26" s="65" t="s">
        <v>81</v>
      </c>
      <c r="G26" s="65">
        <f t="shared" ref="G26:J27" si="4">G27</f>
        <v>0</v>
      </c>
      <c r="H26" s="65">
        <f t="shared" si="4"/>
        <v>0</v>
      </c>
      <c r="I26" s="65">
        <f t="shared" si="4"/>
        <v>0</v>
      </c>
      <c r="J26" s="65">
        <f t="shared" si="4"/>
        <v>0</v>
      </c>
      <c r="K26" s="65" t="e">
        <f t="shared" si="0"/>
        <v>#DIV/0!</v>
      </c>
      <c r="L26" s="65" t="e">
        <f t="shared" si="1"/>
        <v>#DIV/0!</v>
      </c>
    </row>
    <row r="27" spans="2:12" x14ac:dyDescent="0.3">
      <c r="B27" s="65"/>
      <c r="C27" s="65"/>
      <c r="D27" s="65" t="s">
        <v>82</v>
      </c>
      <c r="E27" s="65"/>
      <c r="F27" s="65" t="s">
        <v>83</v>
      </c>
      <c r="G27" s="65">
        <f t="shared" si="4"/>
        <v>0</v>
      </c>
      <c r="H27" s="65">
        <f t="shared" si="4"/>
        <v>0</v>
      </c>
      <c r="I27" s="65">
        <f t="shared" si="4"/>
        <v>0</v>
      </c>
      <c r="J27" s="65">
        <f t="shared" si="4"/>
        <v>0</v>
      </c>
      <c r="K27" s="65" t="e">
        <f t="shared" si="0"/>
        <v>#DIV/0!</v>
      </c>
      <c r="L27" s="65" t="e">
        <f t="shared" si="1"/>
        <v>#DIV/0!</v>
      </c>
    </row>
    <row r="28" spans="2:12" x14ac:dyDescent="0.3">
      <c r="B28" s="66"/>
      <c r="C28" s="66"/>
      <c r="D28" s="66"/>
      <c r="E28" s="66" t="s">
        <v>84</v>
      </c>
      <c r="F28" s="66" t="s">
        <v>85</v>
      </c>
      <c r="G28" s="66">
        <v>0</v>
      </c>
      <c r="H28" s="66">
        <v>0</v>
      </c>
      <c r="I28" s="66">
        <v>0</v>
      </c>
      <c r="J28" s="66">
        <v>0</v>
      </c>
      <c r="K28" s="66" t="e">
        <f t="shared" si="0"/>
        <v>#DIV/0!</v>
      </c>
      <c r="L28" s="66" t="e">
        <f t="shared" si="1"/>
        <v>#DIV/0!</v>
      </c>
    </row>
    <row r="29" spans="2:12" x14ac:dyDescent="0.3">
      <c r="F29" s="35"/>
    </row>
    <row r="30" spans="2:12" x14ac:dyDescent="0.3">
      <c r="F30" s="35"/>
    </row>
    <row r="31" spans="2:12" ht="36.75" customHeight="1" x14ac:dyDescent="0.3">
      <c r="B31" s="123" t="s">
        <v>3</v>
      </c>
      <c r="C31" s="124"/>
      <c r="D31" s="124"/>
      <c r="E31" s="124"/>
      <c r="F31" s="125"/>
      <c r="G31" s="28" t="s">
        <v>46</v>
      </c>
      <c r="H31" s="28" t="s">
        <v>43</v>
      </c>
      <c r="I31" s="28" t="s">
        <v>44</v>
      </c>
      <c r="J31" s="28" t="s">
        <v>47</v>
      </c>
      <c r="K31" s="28" t="s">
        <v>6</v>
      </c>
      <c r="L31" s="28" t="s">
        <v>22</v>
      </c>
    </row>
    <row r="32" spans="2:12" x14ac:dyDescent="0.3">
      <c r="B32" s="126">
        <v>1</v>
      </c>
      <c r="C32" s="127"/>
      <c r="D32" s="127"/>
      <c r="E32" s="127"/>
      <c r="F32" s="128"/>
      <c r="G32" s="30">
        <v>2</v>
      </c>
      <c r="H32" s="30">
        <v>3</v>
      </c>
      <c r="I32" s="30">
        <v>4</v>
      </c>
      <c r="J32" s="30">
        <v>5</v>
      </c>
      <c r="K32" s="30" t="s">
        <v>13</v>
      </c>
      <c r="L32" s="30" t="s">
        <v>14</v>
      </c>
    </row>
    <row r="33" spans="2:12" x14ac:dyDescent="0.3">
      <c r="B33" s="65"/>
      <c r="C33" s="66"/>
      <c r="D33" s="67"/>
      <c r="E33" s="68"/>
      <c r="F33" s="8" t="s">
        <v>21</v>
      </c>
      <c r="G33" s="65">
        <f>G34+G75</f>
        <v>2205252.38</v>
      </c>
      <c r="H33" s="65">
        <f>H34+H75</f>
        <v>5082263</v>
      </c>
      <c r="I33" s="65">
        <f>I34+I75</f>
        <v>5098263</v>
      </c>
      <c r="J33" s="65">
        <f>J34+J75</f>
        <v>2686170.4800000004</v>
      </c>
      <c r="K33" s="70">
        <f t="shared" ref="K33:K64" si="5">(J33*100)/G33</f>
        <v>121.80784858738031</v>
      </c>
      <c r="L33" s="70">
        <f t="shared" ref="L33:L64" si="6">(J33*100)/I33</f>
        <v>52.687954309144125</v>
      </c>
    </row>
    <row r="34" spans="2:12" x14ac:dyDescent="0.3">
      <c r="B34" s="65" t="s">
        <v>86</v>
      </c>
      <c r="C34" s="65"/>
      <c r="D34" s="65"/>
      <c r="E34" s="65"/>
      <c r="F34" s="65" t="s">
        <v>87</v>
      </c>
      <c r="G34" s="65">
        <f>G35+G45+G72</f>
        <v>2188177.13</v>
      </c>
      <c r="H34" s="65">
        <f>H35+H45+H72</f>
        <v>5063363</v>
      </c>
      <c r="I34" s="65">
        <f>I35+I45+I72</f>
        <v>5063363</v>
      </c>
      <c r="J34" s="65">
        <f>J35+J45+J72</f>
        <v>2678630.5400000005</v>
      </c>
      <c r="K34" s="65">
        <f t="shared" si="5"/>
        <v>122.41378923469513</v>
      </c>
      <c r="L34" s="65">
        <f t="shared" si="6"/>
        <v>52.902202350493155</v>
      </c>
    </row>
    <row r="35" spans="2:12" x14ac:dyDescent="0.3">
      <c r="B35" s="65"/>
      <c r="C35" s="65" t="s">
        <v>88</v>
      </c>
      <c r="D35" s="65"/>
      <c r="E35" s="65"/>
      <c r="F35" s="65" t="s">
        <v>89</v>
      </c>
      <c r="G35" s="65">
        <f>G36+G40+G42</f>
        <v>1754112.55</v>
      </c>
      <c r="H35" s="65">
        <f>H36+H40+H42</f>
        <v>4167110</v>
      </c>
      <c r="I35" s="65">
        <f>I36+I40+I42</f>
        <v>4167110</v>
      </c>
      <c r="J35" s="65">
        <f>J36+J40+J42</f>
        <v>2288495.0700000003</v>
      </c>
      <c r="K35" s="65">
        <f t="shared" si="5"/>
        <v>130.46455143371503</v>
      </c>
      <c r="L35" s="65">
        <f t="shared" si="6"/>
        <v>54.918038400714174</v>
      </c>
    </row>
    <row r="36" spans="2:12" x14ac:dyDescent="0.3">
      <c r="B36" s="65"/>
      <c r="C36" s="65"/>
      <c r="D36" s="65" t="s">
        <v>90</v>
      </c>
      <c r="E36" s="65"/>
      <c r="F36" s="65" t="s">
        <v>91</v>
      </c>
      <c r="G36" s="65">
        <f>G37+G38+G39</f>
        <v>1298082.6500000001</v>
      </c>
      <c r="H36" s="65">
        <f>H37+H38+H39</f>
        <v>3147921</v>
      </c>
      <c r="I36" s="65">
        <f>I37+I38+I39</f>
        <v>3147921</v>
      </c>
      <c r="J36" s="65">
        <f>J37+J38+J39</f>
        <v>1620202.4100000001</v>
      </c>
      <c r="K36" s="65">
        <f t="shared" si="5"/>
        <v>124.81504240119069</v>
      </c>
      <c r="L36" s="65">
        <f t="shared" si="6"/>
        <v>51.468966660853305</v>
      </c>
    </row>
    <row r="37" spans="2:12" x14ac:dyDescent="0.3">
      <c r="B37" s="66"/>
      <c r="C37" s="66"/>
      <c r="D37" s="66"/>
      <c r="E37" s="66" t="s">
        <v>92</v>
      </c>
      <c r="F37" s="66" t="s">
        <v>93</v>
      </c>
      <c r="G37" s="66">
        <v>1233076.8</v>
      </c>
      <c r="H37" s="66">
        <v>3047922</v>
      </c>
      <c r="I37" s="66">
        <v>3047922</v>
      </c>
      <c r="J37" s="66">
        <v>1527644.59</v>
      </c>
      <c r="K37" s="66">
        <f t="shared" si="5"/>
        <v>123.88884374436368</v>
      </c>
      <c r="L37" s="66">
        <f t="shared" si="6"/>
        <v>50.120855783054814</v>
      </c>
    </row>
    <row r="38" spans="2:12" x14ac:dyDescent="0.3">
      <c r="B38" s="66"/>
      <c r="C38" s="66"/>
      <c r="D38" s="66"/>
      <c r="E38" s="66" t="s">
        <v>94</v>
      </c>
      <c r="F38" s="66" t="s">
        <v>95</v>
      </c>
      <c r="G38" s="66">
        <v>58279.26</v>
      </c>
      <c r="H38" s="66">
        <v>87343</v>
      </c>
      <c r="I38" s="66">
        <v>87343</v>
      </c>
      <c r="J38" s="66">
        <v>92557.82</v>
      </c>
      <c r="K38" s="66">
        <f t="shared" si="5"/>
        <v>158.81776810481122</v>
      </c>
      <c r="L38" s="66">
        <f t="shared" si="6"/>
        <v>105.97050708127726</v>
      </c>
    </row>
    <row r="39" spans="2:12" x14ac:dyDescent="0.3">
      <c r="B39" s="66"/>
      <c r="C39" s="66"/>
      <c r="D39" s="66"/>
      <c r="E39" s="66" t="s">
        <v>96</v>
      </c>
      <c r="F39" s="66" t="s">
        <v>97</v>
      </c>
      <c r="G39" s="66">
        <v>6726.59</v>
      </c>
      <c r="H39" s="66">
        <v>12656</v>
      </c>
      <c r="I39" s="66">
        <v>12656</v>
      </c>
      <c r="J39" s="66">
        <v>0</v>
      </c>
      <c r="K39" s="66">
        <f t="shared" si="5"/>
        <v>0</v>
      </c>
      <c r="L39" s="66">
        <f t="shared" si="6"/>
        <v>0</v>
      </c>
    </row>
    <row r="40" spans="2:12" x14ac:dyDescent="0.3">
      <c r="B40" s="65"/>
      <c r="C40" s="65"/>
      <c r="D40" s="65" t="s">
        <v>98</v>
      </c>
      <c r="E40" s="65"/>
      <c r="F40" s="65" t="s">
        <v>99</v>
      </c>
      <c r="G40" s="65">
        <f>G41</f>
        <v>99181.18</v>
      </c>
      <c r="H40" s="65">
        <f>H41</f>
        <v>225039</v>
      </c>
      <c r="I40" s="65">
        <f>I41</f>
        <v>225039</v>
      </c>
      <c r="J40" s="65">
        <f>J41</f>
        <v>224310.14</v>
      </c>
      <c r="K40" s="65">
        <f t="shared" si="5"/>
        <v>226.16199968582751</v>
      </c>
      <c r="L40" s="65">
        <f t="shared" si="6"/>
        <v>99.676118361706187</v>
      </c>
    </row>
    <row r="41" spans="2:12" x14ac:dyDescent="0.3">
      <c r="B41" s="66"/>
      <c r="C41" s="66"/>
      <c r="D41" s="66"/>
      <c r="E41" s="66" t="s">
        <v>100</v>
      </c>
      <c r="F41" s="66" t="s">
        <v>99</v>
      </c>
      <c r="G41" s="66">
        <v>99181.18</v>
      </c>
      <c r="H41" s="66">
        <v>225039</v>
      </c>
      <c r="I41" s="66">
        <v>225039</v>
      </c>
      <c r="J41" s="66">
        <v>224310.14</v>
      </c>
      <c r="K41" s="66">
        <f t="shared" si="5"/>
        <v>226.16199968582751</v>
      </c>
      <c r="L41" s="66">
        <f t="shared" si="6"/>
        <v>99.676118361706187</v>
      </c>
    </row>
    <row r="42" spans="2:12" x14ac:dyDescent="0.3">
      <c r="B42" s="65"/>
      <c r="C42" s="65"/>
      <c r="D42" s="65" t="s">
        <v>101</v>
      </c>
      <c r="E42" s="65"/>
      <c r="F42" s="65" t="s">
        <v>102</v>
      </c>
      <c r="G42" s="65">
        <f>G43+G44</f>
        <v>356848.72</v>
      </c>
      <c r="H42" s="65">
        <f>H43+H44</f>
        <v>794150</v>
      </c>
      <c r="I42" s="65">
        <f>I43+I44</f>
        <v>794150</v>
      </c>
      <c r="J42" s="65">
        <f>J43+J44</f>
        <v>443982.52</v>
      </c>
      <c r="K42" s="65">
        <f t="shared" si="5"/>
        <v>124.41757392320197</v>
      </c>
      <c r="L42" s="65">
        <f t="shared" si="6"/>
        <v>55.906632248315809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142627.32</v>
      </c>
      <c r="H43" s="66">
        <v>325200</v>
      </c>
      <c r="I43" s="66">
        <v>325200</v>
      </c>
      <c r="J43" s="66">
        <v>176763.53</v>
      </c>
      <c r="K43" s="66">
        <f t="shared" si="5"/>
        <v>123.93385082184815</v>
      </c>
      <c r="L43" s="66">
        <f t="shared" si="6"/>
        <v>54.355329028290285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214221.4</v>
      </c>
      <c r="H44" s="66">
        <v>468950</v>
      </c>
      <c r="I44" s="66">
        <v>468950</v>
      </c>
      <c r="J44" s="66">
        <v>267218.99</v>
      </c>
      <c r="K44" s="66">
        <f t="shared" si="5"/>
        <v>124.73963385544116</v>
      </c>
      <c r="L44" s="66">
        <f t="shared" si="6"/>
        <v>56.982405373707216</v>
      </c>
    </row>
    <row r="45" spans="2:12" x14ac:dyDescent="0.3">
      <c r="B45" s="65"/>
      <c r="C45" s="65" t="s">
        <v>107</v>
      </c>
      <c r="D45" s="65"/>
      <c r="E45" s="65"/>
      <c r="F45" s="65" t="s">
        <v>108</v>
      </c>
      <c r="G45" s="65">
        <f>G46+G50+G57+G66</f>
        <v>433512.57999999996</v>
      </c>
      <c r="H45" s="65">
        <f>H46+H50+H57+H66</f>
        <v>895053</v>
      </c>
      <c r="I45" s="65">
        <f>I46+I50+I57+I66</f>
        <v>895053</v>
      </c>
      <c r="J45" s="65">
        <f>J46+J50+J57+J66</f>
        <v>388919.12000000005</v>
      </c>
      <c r="K45" s="65">
        <f t="shared" si="5"/>
        <v>89.713456527605288</v>
      </c>
      <c r="L45" s="65">
        <f t="shared" si="6"/>
        <v>43.452077139566043</v>
      </c>
    </row>
    <row r="46" spans="2:12" x14ac:dyDescent="0.3">
      <c r="B46" s="65"/>
      <c r="C46" s="65"/>
      <c r="D46" s="65" t="s">
        <v>109</v>
      </c>
      <c r="E46" s="65"/>
      <c r="F46" s="65" t="s">
        <v>110</v>
      </c>
      <c r="G46" s="65">
        <f>G47+G48+G49</f>
        <v>54567.33</v>
      </c>
      <c r="H46" s="65">
        <f>H47+H48+H49</f>
        <v>120684</v>
      </c>
      <c r="I46" s="65">
        <f>I47+I48+I49</f>
        <v>120684</v>
      </c>
      <c r="J46" s="65">
        <f>J47+J48+J49</f>
        <v>57040.959999999999</v>
      </c>
      <c r="K46" s="65">
        <f t="shared" si="5"/>
        <v>104.53317030538236</v>
      </c>
      <c r="L46" s="65">
        <f t="shared" si="6"/>
        <v>47.264724404229227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543.29</v>
      </c>
      <c r="H47" s="66">
        <v>1341</v>
      </c>
      <c r="I47" s="66">
        <v>1341</v>
      </c>
      <c r="J47" s="66">
        <v>828.13</v>
      </c>
      <c r="K47" s="66">
        <f t="shared" si="5"/>
        <v>152.42872130906147</v>
      </c>
      <c r="L47" s="66">
        <f t="shared" si="6"/>
        <v>61.754660700969424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53293.04</v>
      </c>
      <c r="H48" s="66">
        <v>116419</v>
      </c>
      <c r="I48" s="66">
        <v>116419</v>
      </c>
      <c r="J48" s="66">
        <v>54612.83</v>
      </c>
      <c r="K48" s="66">
        <f t="shared" si="5"/>
        <v>102.47647722854616</v>
      </c>
      <c r="L48" s="66">
        <f t="shared" si="6"/>
        <v>46.910581606095228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731</v>
      </c>
      <c r="H49" s="66">
        <v>2924</v>
      </c>
      <c r="I49" s="66">
        <v>2924</v>
      </c>
      <c r="J49" s="66">
        <v>1600</v>
      </c>
      <c r="K49" s="66">
        <f t="shared" si="5"/>
        <v>218.87824897400822</v>
      </c>
      <c r="L49" s="66">
        <f t="shared" si="6"/>
        <v>54.719562243502054</v>
      </c>
    </row>
    <row r="50" spans="2:12" x14ac:dyDescent="0.3">
      <c r="B50" s="65"/>
      <c r="C50" s="65"/>
      <c r="D50" s="65" t="s">
        <v>117</v>
      </c>
      <c r="E50" s="65"/>
      <c r="F50" s="65" t="s">
        <v>118</v>
      </c>
      <c r="G50" s="65">
        <f>G51+G52+G53+G54+G55+G56</f>
        <v>253933.72999999998</v>
      </c>
      <c r="H50" s="65">
        <f>H51+H52+H53+H54+H55+H56</f>
        <v>543762</v>
      </c>
      <c r="I50" s="65">
        <f>I51+I52+I53+I54+I55+I56</f>
        <v>543762</v>
      </c>
      <c r="J50" s="65">
        <f>J51+J52+J53+J54+J55+J56</f>
        <v>186183.6</v>
      </c>
      <c r="K50" s="65">
        <f t="shared" si="5"/>
        <v>73.31975945062517</v>
      </c>
      <c r="L50" s="65">
        <f t="shared" si="6"/>
        <v>34.239906429651207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22733.65</v>
      </c>
      <c r="H51" s="66">
        <v>43513</v>
      </c>
      <c r="I51" s="66">
        <v>43513</v>
      </c>
      <c r="J51" s="66">
        <v>16115.19</v>
      </c>
      <c r="K51" s="66">
        <f t="shared" si="5"/>
        <v>70.88694512319843</v>
      </c>
      <c r="L51" s="66">
        <f t="shared" si="6"/>
        <v>37.035345758738771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144366.96</v>
      </c>
      <c r="H52" s="66">
        <v>258004</v>
      </c>
      <c r="I52" s="66">
        <v>258004</v>
      </c>
      <c r="J52" s="66">
        <v>126521.81</v>
      </c>
      <c r="K52" s="66">
        <f t="shared" si="5"/>
        <v>87.63903458242801</v>
      </c>
      <c r="L52" s="66">
        <f t="shared" si="6"/>
        <v>49.038700950372863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80688.929999999993</v>
      </c>
      <c r="H53" s="66">
        <v>236753</v>
      </c>
      <c r="I53" s="66">
        <v>236753</v>
      </c>
      <c r="J53" s="66">
        <v>39449.97</v>
      </c>
      <c r="K53" s="66">
        <f t="shared" si="5"/>
        <v>48.891427857576005</v>
      </c>
      <c r="L53" s="66">
        <f t="shared" si="6"/>
        <v>16.662922961905444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2315.4499999999998</v>
      </c>
      <c r="H54" s="66">
        <v>4416</v>
      </c>
      <c r="I54" s="66">
        <v>4416</v>
      </c>
      <c r="J54" s="66">
        <v>3423.52</v>
      </c>
      <c r="K54" s="66">
        <f t="shared" si="5"/>
        <v>147.85549245287095</v>
      </c>
      <c r="L54" s="66">
        <f t="shared" si="6"/>
        <v>77.525362318840578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3706.33</v>
      </c>
      <c r="H55" s="66">
        <v>586</v>
      </c>
      <c r="I55" s="66">
        <v>586</v>
      </c>
      <c r="J55" s="66">
        <v>507.66</v>
      </c>
      <c r="K55" s="66">
        <f t="shared" si="5"/>
        <v>13.697107381156023</v>
      </c>
      <c r="L55" s="66">
        <f t="shared" si="6"/>
        <v>86.631399317406149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122.41</v>
      </c>
      <c r="H56" s="66">
        <v>490</v>
      </c>
      <c r="I56" s="66">
        <v>490</v>
      </c>
      <c r="J56" s="66">
        <v>165.45</v>
      </c>
      <c r="K56" s="66">
        <f t="shared" si="5"/>
        <v>135.16052610080877</v>
      </c>
      <c r="L56" s="66">
        <f t="shared" si="6"/>
        <v>33.765306122448976</v>
      </c>
    </row>
    <row r="57" spans="2:12" x14ac:dyDescent="0.3">
      <c r="B57" s="65"/>
      <c r="C57" s="65"/>
      <c r="D57" s="65" t="s">
        <v>131</v>
      </c>
      <c r="E57" s="65"/>
      <c r="F57" s="65" t="s">
        <v>132</v>
      </c>
      <c r="G57" s="65">
        <f>G58+G59+G60+G61+G62+G63+G64+G65</f>
        <v>118047.16</v>
      </c>
      <c r="H57" s="65">
        <f>H58+H59+H60+H61+H62+H63+H64+H65</f>
        <v>219316</v>
      </c>
      <c r="I57" s="65">
        <f>I58+I59+I60+I61+I62+I63+I64+I65</f>
        <v>219316</v>
      </c>
      <c r="J57" s="65">
        <f>J58+J59+J60+J61+J62+J63+J64+J65</f>
        <v>136796.85</v>
      </c>
      <c r="K57" s="65">
        <f t="shared" si="5"/>
        <v>115.88321989279538</v>
      </c>
      <c r="L57" s="65">
        <f t="shared" si="6"/>
        <v>62.374313775556729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v>4515.82</v>
      </c>
      <c r="H58" s="66">
        <v>7618</v>
      </c>
      <c r="I58" s="66">
        <v>7618</v>
      </c>
      <c r="J58" s="66">
        <v>5129.43</v>
      </c>
      <c r="K58" s="66">
        <f t="shared" si="5"/>
        <v>113.58800837943055</v>
      </c>
      <c r="L58" s="66">
        <f t="shared" si="6"/>
        <v>67.333027041218173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12739.23</v>
      </c>
      <c r="H59" s="66">
        <v>12728</v>
      </c>
      <c r="I59" s="66">
        <v>12728</v>
      </c>
      <c r="J59" s="66">
        <v>10812.58</v>
      </c>
      <c r="K59" s="66">
        <f t="shared" si="5"/>
        <v>84.876244482594316</v>
      </c>
      <c r="L59" s="66">
        <f t="shared" si="6"/>
        <v>84.951131363922059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2638.8</v>
      </c>
      <c r="H60" s="66">
        <v>7696</v>
      </c>
      <c r="I60" s="66">
        <v>7696</v>
      </c>
      <c r="J60" s="66">
        <v>1873.1</v>
      </c>
      <c r="K60" s="66">
        <f t="shared" si="5"/>
        <v>70.983022586023949</v>
      </c>
      <c r="L60" s="66">
        <f t="shared" si="6"/>
        <v>24.338617463617464</v>
      </c>
    </row>
    <row r="61" spans="2:12" x14ac:dyDescent="0.3">
      <c r="B61" s="66"/>
      <c r="C61" s="66"/>
      <c r="D61" s="66"/>
      <c r="E61" s="66" t="s">
        <v>139</v>
      </c>
      <c r="F61" s="66" t="s">
        <v>140</v>
      </c>
      <c r="G61" s="66">
        <v>29004.9</v>
      </c>
      <c r="H61" s="66">
        <v>67342</v>
      </c>
      <c r="I61" s="66">
        <v>67342</v>
      </c>
      <c r="J61" s="66">
        <v>36981.39</v>
      </c>
      <c r="K61" s="66">
        <f t="shared" si="5"/>
        <v>127.50049129629821</v>
      </c>
      <c r="L61" s="66">
        <f t="shared" si="6"/>
        <v>54.915788066882477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v>4476.91</v>
      </c>
      <c r="H62" s="66">
        <v>11147</v>
      </c>
      <c r="I62" s="66">
        <v>11147</v>
      </c>
      <c r="J62" s="66">
        <v>3387.59</v>
      </c>
      <c r="K62" s="66">
        <f t="shared" si="5"/>
        <v>75.668038892897115</v>
      </c>
      <c r="L62" s="66">
        <f t="shared" si="6"/>
        <v>30.390149816094016</v>
      </c>
    </row>
    <row r="63" spans="2:12" x14ac:dyDescent="0.3">
      <c r="B63" s="66"/>
      <c r="C63" s="66"/>
      <c r="D63" s="66"/>
      <c r="E63" s="66" t="s">
        <v>143</v>
      </c>
      <c r="F63" s="66" t="s">
        <v>144</v>
      </c>
      <c r="G63" s="66">
        <v>34010.5</v>
      </c>
      <c r="H63" s="66">
        <v>60995</v>
      </c>
      <c r="I63" s="66">
        <v>60995</v>
      </c>
      <c r="J63" s="66">
        <v>33725.879999999997</v>
      </c>
      <c r="K63" s="66">
        <f t="shared" si="5"/>
        <v>99.163140794754554</v>
      </c>
      <c r="L63" s="66">
        <f t="shared" si="6"/>
        <v>55.292860070497575</v>
      </c>
    </row>
    <row r="64" spans="2:12" x14ac:dyDescent="0.3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0</v>
      </c>
      <c r="I64" s="66">
        <v>0</v>
      </c>
      <c r="J64" s="66">
        <v>0</v>
      </c>
      <c r="K64" s="66" t="e">
        <f t="shared" si="5"/>
        <v>#DIV/0!</v>
      </c>
      <c r="L64" s="66" t="e">
        <f t="shared" si="6"/>
        <v>#DIV/0!</v>
      </c>
    </row>
    <row r="65" spans="2:12" x14ac:dyDescent="0.3">
      <c r="B65" s="66"/>
      <c r="C65" s="66"/>
      <c r="D65" s="66"/>
      <c r="E65" s="66" t="s">
        <v>147</v>
      </c>
      <c r="F65" s="66" t="s">
        <v>148</v>
      </c>
      <c r="G65" s="66">
        <v>30661</v>
      </c>
      <c r="H65" s="66">
        <v>51790</v>
      </c>
      <c r="I65" s="66">
        <v>51790</v>
      </c>
      <c r="J65" s="66">
        <v>44886.879999999997</v>
      </c>
      <c r="K65" s="66">
        <f t="shared" ref="K65:K85" si="7">(J65*100)/G65</f>
        <v>146.39731254688365</v>
      </c>
      <c r="L65" s="66">
        <f t="shared" ref="L65:L85" si="8">(J65*100)/I65</f>
        <v>86.67094033597219</v>
      </c>
    </row>
    <row r="66" spans="2:12" x14ac:dyDescent="0.3">
      <c r="B66" s="65"/>
      <c r="C66" s="65"/>
      <c r="D66" s="65" t="s">
        <v>149</v>
      </c>
      <c r="E66" s="65"/>
      <c r="F66" s="65" t="s">
        <v>150</v>
      </c>
      <c r="G66" s="65">
        <f>G67+G68+G69+G70+G71</f>
        <v>6964.3600000000006</v>
      </c>
      <c r="H66" s="65">
        <f>H67+H68+H69+H70+H71</f>
        <v>11291</v>
      </c>
      <c r="I66" s="65">
        <f>I67+I68+I69+I70+I71</f>
        <v>11291</v>
      </c>
      <c r="J66" s="65">
        <f>J67+J68+J69+J70+J71</f>
        <v>8897.7099999999991</v>
      </c>
      <c r="K66" s="65">
        <f t="shared" si="7"/>
        <v>127.76062696356877</v>
      </c>
      <c r="L66" s="65">
        <f t="shared" si="8"/>
        <v>78.803560357807086</v>
      </c>
    </row>
    <row r="67" spans="2:12" x14ac:dyDescent="0.3">
      <c r="B67" s="66"/>
      <c r="C67" s="66"/>
      <c r="D67" s="66"/>
      <c r="E67" s="66" t="s">
        <v>151</v>
      </c>
      <c r="F67" s="66" t="s">
        <v>152</v>
      </c>
      <c r="G67" s="66">
        <v>3405.67</v>
      </c>
      <c r="H67" s="66">
        <v>5850</v>
      </c>
      <c r="I67" s="66">
        <v>5850</v>
      </c>
      <c r="J67" s="66">
        <v>4660.7</v>
      </c>
      <c r="K67" s="66">
        <f t="shared" si="7"/>
        <v>136.85119227640962</v>
      </c>
      <c r="L67" s="66">
        <f t="shared" si="8"/>
        <v>79.670085470085468</v>
      </c>
    </row>
    <row r="68" spans="2:12" x14ac:dyDescent="0.3">
      <c r="B68" s="66"/>
      <c r="C68" s="66"/>
      <c r="D68" s="66"/>
      <c r="E68" s="66" t="s">
        <v>153</v>
      </c>
      <c r="F68" s="66" t="s">
        <v>154</v>
      </c>
      <c r="G68" s="66">
        <v>1195.68</v>
      </c>
      <c r="H68" s="66">
        <v>3600</v>
      </c>
      <c r="I68" s="66">
        <v>3600</v>
      </c>
      <c r="J68" s="66">
        <v>1615.18</v>
      </c>
      <c r="K68" s="66">
        <f t="shared" si="7"/>
        <v>135.08463803024219</v>
      </c>
      <c r="L68" s="66">
        <f t="shared" si="8"/>
        <v>44.86611111111111</v>
      </c>
    </row>
    <row r="69" spans="2:12" x14ac:dyDescent="0.3">
      <c r="B69" s="66"/>
      <c r="C69" s="66"/>
      <c r="D69" s="66"/>
      <c r="E69" s="66" t="s">
        <v>155</v>
      </c>
      <c r="F69" s="66" t="s">
        <v>156</v>
      </c>
      <c r="G69" s="66">
        <v>100</v>
      </c>
      <c r="H69" s="66">
        <v>200</v>
      </c>
      <c r="I69" s="66">
        <v>200</v>
      </c>
      <c r="J69" s="66">
        <v>190.42</v>
      </c>
      <c r="K69" s="66">
        <f t="shared" si="7"/>
        <v>190.42</v>
      </c>
      <c r="L69" s="66">
        <f t="shared" si="8"/>
        <v>95.21</v>
      </c>
    </row>
    <row r="70" spans="2:12" x14ac:dyDescent="0.3">
      <c r="B70" s="66"/>
      <c r="C70" s="66"/>
      <c r="D70" s="66"/>
      <c r="E70" s="66" t="s">
        <v>157</v>
      </c>
      <c r="F70" s="66" t="s">
        <v>158</v>
      </c>
      <c r="G70" s="66">
        <v>1686.3</v>
      </c>
      <c r="H70" s="66">
        <v>159</v>
      </c>
      <c r="I70" s="66">
        <v>159</v>
      </c>
      <c r="J70" s="66">
        <v>265.45</v>
      </c>
      <c r="K70" s="66">
        <f t="shared" si="7"/>
        <v>15.741564371701358</v>
      </c>
      <c r="L70" s="66">
        <f t="shared" si="8"/>
        <v>166.9496855345912</v>
      </c>
    </row>
    <row r="71" spans="2:12" x14ac:dyDescent="0.3">
      <c r="B71" s="66"/>
      <c r="C71" s="66"/>
      <c r="D71" s="66"/>
      <c r="E71" s="66" t="s">
        <v>159</v>
      </c>
      <c r="F71" s="66" t="s">
        <v>150</v>
      </c>
      <c r="G71" s="66">
        <v>576.71</v>
      </c>
      <c r="H71" s="66">
        <v>1482</v>
      </c>
      <c r="I71" s="66">
        <v>1482</v>
      </c>
      <c r="J71" s="66">
        <v>2165.96</v>
      </c>
      <c r="K71" s="66">
        <f t="shared" si="7"/>
        <v>375.57177784328343</v>
      </c>
      <c r="L71" s="66">
        <f t="shared" si="8"/>
        <v>146.15114709851551</v>
      </c>
    </row>
    <row r="72" spans="2:12" x14ac:dyDescent="0.3">
      <c r="B72" s="65"/>
      <c r="C72" s="65" t="s">
        <v>160</v>
      </c>
      <c r="D72" s="65"/>
      <c r="E72" s="65"/>
      <c r="F72" s="65" t="s">
        <v>161</v>
      </c>
      <c r="G72" s="65">
        <f t="shared" ref="G72:J73" si="9">G73</f>
        <v>552</v>
      </c>
      <c r="H72" s="65">
        <f t="shared" si="9"/>
        <v>1200</v>
      </c>
      <c r="I72" s="65">
        <f t="shared" si="9"/>
        <v>1200</v>
      </c>
      <c r="J72" s="65">
        <f t="shared" si="9"/>
        <v>1216.3499999999999</v>
      </c>
      <c r="K72" s="65">
        <f t="shared" si="7"/>
        <v>220.35326086956519</v>
      </c>
      <c r="L72" s="65">
        <f t="shared" si="8"/>
        <v>101.36249999999998</v>
      </c>
    </row>
    <row r="73" spans="2:12" x14ac:dyDescent="0.3">
      <c r="B73" s="65"/>
      <c r="C73" s="65"/>
      <c r="D73" s="65" t="s">
        <v>162</v>
      </c>
      <c r="E73" s="65"/>
      <c r="F73" s="65" t="s">
        <v>163</v>
      </c>
      <c r="G73" s="65">
        <f t="shared" si="9"/>
        <v>552</v>
      </c>
      <c r="H73" s="65">
        <f t="shared" si="9"/>
        <v>1200</v>
      </c>
      <c r="I73" s="65">
        <f t="shared" si="9"/>
        <v>1200</v>
      </c>
      <c r="J73" s="65">
        <f t="shared" si="9"/>
        <v>1216.3499999999999</v>
      </c>
      <c r="K73" s="65">
        <f t="shared" si="7"/>
        <v>220.35326086956519</v>
      </c>
      <c r="L73" s="65">
        <f t="shared" si="8"/>
        <v>101.36249999999998</v>
      </c>
    </row>
    <row r="74" spans="2:12" x14ac:dyDescent="0.3">
      <c r="B74" s="66"/>
      <c r="C74" s="66"/>
      <c r="D74" s="66"/>
      <c r="E74" s="66" t="s">
        <v>164</v>
      </c>
      <c r="F74" s="66" t="s">
        <v>165</v>
      </c>
      <c r="G74" s="66">
        <v>552</v>
      </c>
      <c r="H74" s="66">
        <v>1200</v>
      </c>
      <c r="I74" s="66">
        <v>1200</v>
      </c>
      <c r="J74" s="66">
        <v>1216.3499999999999</v>
      </c>
      <c r="K74" s="66">
        <f t="shared" si="7"/>
        <v>220.35326086956519</v>
      </c>
      <c r="L74" s="66">
        <f t="shared" si="8"/>
        <v>101.36249999999998</v>
      </c>
    </row>
    <row r="75" spans="2:12" x14ac:dyDescent="0.3">
      <c r="B75" s="65" t="s">
        <v>166</v>
      </c>
      <c r="C75" s="65"/>
      <c r="D75" s="65"/>
      <c r="E75" s="65"/>
      <c r="F75" s="65" t="s">
        <v>167</v>
      </c>
      <c r="G75" s="65">
        <f>G76+G83</f>
        <v>17075.25</v>
      </c>
      <c r="H75" s="65">
        <f>H76+H83</f>
        <v>18900</v>
      </c>
      <c r="I75" s="65">
        <f>I76+I83</f>
        <v>34900</v>
      </c>
      <c r="J75" s="65">
        <f>J76+J83</f>
        <v>7539.9400000000005</v>
      </c>
      <c r="K75" s="65">
        <f t="shared" si="7"/>
        <v>44.15712800691059</v>
      </c>
      <c r="L75" s="65">
        <f t="shared" si="8"/>
        <v>21.604412607449856</v>
      </c>
    </row>
    <row r="76" spans="2:12" x14ac:dyDescent="0.3">
      <c r="B76" s="65"/>
      <c r="C76" s="65" t="s">
        <v>168</v>
      </c>
      <c r="D76" s="65"/>
      <c r="E76" s="65"/>
      <c r="F76" s="65" t="s">
        <v>169</v>
      </c>
      <c r="G76" s="65">
        <f>G77</f>
        <v>1129.8800000000001</v>
      </c>
      <c r="H76" s="65">
        <f>H77</f>
        <v>8900</v>
      </c>
      <c r="I76" s="65">
        <f>I77</f>
        <v>8900</v>
      </c>
      <c r="J76" s="65">
        <f>J77</f>
        <v>6589.75</v>
      </c>
      <c r="K76" s="65">
        <f t="shared" si="7"/>
        <v>583.2256522816582</v>
      </c>
      <c r="L76" s="65">
        <f t="shared" si="8"/>
        <v>74.042134831460672</v>
      </c>
    </row>
    <row r="77" spans="2:12" x14ac:dyDescent="0.3">
      <c r="B77" s="65"/>
      <c r="C77" s="65"/>
      <c r="D77" s="65" t="s">
        <v>170</v>
      </c>
      <c r="E77" s="65"/>
      <c r="F77" s="65" t="s">
        <v>171</v>
      </c>
      <c r="G77" s="65">
        <f>G78+G79+G80+G81+G82</f>
        <v>1129.8800000000001</v>
      </c>
      <c r="H77" s="65">
        <f>H78+H79+H80+H81+H82</f>
        <v>8900</v>
      </c>
      <c r="I77" s="65">
        <f>I78+I79+I80+I81+I82</f>
        <v>8900</v>
      </c>
      <c r="J77" s="65">
        <f>J78+J79+J80+J81+J82</f>
        <v>6589.75</v>
      </c>
      <c r="K77" s="65">
        <f t="shared" si="7"/>
        <v>583.2256522816582</v>
      </c>
      <c r="L77" s="65">
        <f t="shared" si="8"/>
        <v>74.042134831460672</v>
      </c>
    </row>
    <row r="78" spans="2:12" x14ac:dyDescent="0.3">
      <c r="B78" s="66"/>
      <c r="C78" s="66"/>
      <c r="D78" s="66"/>
      <c r="E78" s="66" t="s">
        <v>172</v>
      </c>
      <c r="F78" s="66" t="s">
        <v>173</v>
      </c>
      <c r="G78" s="66">
        <v>497.55</v>
      </c>
      <c r="H78" s="66">
        <v>2800</v>
      </c>
      <c r="I78" s="66">
        <v>2800</v>
      </c>
      <c r="J78" s="66">
        <v>1785.6</v>
      </c>
      <c r="K78" s="66">
        <f t="shared" si="7"/>
        <v>358.87850467289718</v>
      </c>
      <c r="L78" s="66">
        <f t="shared" si="8"/>
        <v>63.771428571428572</v>
      </c>
    </row>
    <row r="79" spans="2:12" x14ac:dyDescent="0.3">
      <c r="B79" s="66"/>
      <c r="C79" s="66"/>
      <c r="D79" s="66"/>
      <c r="E79" s="66" t="s">
        <v>174</v>
      </c>
      <c r="F79" s="66" t="s">
        <v>175</v>
      </c>
      <c r="G79" s="66">
        <v>0</v>
      </c>
      <c r="H79" s="66">
        <v>2654</v>
      </c>
      <c r="I79" s="66">
        <v>2654</v>
      </c>
      <c r="J79" s="66">
        <v>2699.5</v>
      </c>
      <c r="K79" s="66" t="e">
        <f t="shared" si="7"/>
        <v>#DIV/0!</v>
      </c>
      <c r="L79" s="66">
        <f t="shared" si="8"/>
        <v>101.71439336850038</v>
      </c>
    </row>
    <row r="80" spans="2:12" x14ac:dyDescent="0.3">
      <c r="B80" s="66"/>
      <c r="C80" s="66"/>
      <c r="D80" s="66"/>
      <c r="E80" s="66" t="s">
        <v>176</v>
      </c>
      <c r="F80" s="66" t="s">
        <v>177</v>
      </c>
      <c r="G80" s="66">
        <v>632.33000000000004</v>
      </c>
      <c r="H80" s="66">
        <v>1700</v>
      </c>
      <c r="I80" s="66">
        <v>1700</v>
      </c>
      <c r="J80" s="66">
        <v>1408.65</v>
      </c>
      <c r="K80" s="66">
        <f t="shared" si="7"/>
        <v>222.77133775085792</v>
      </c>
      <c r="L80" s="66">
        <f t="shared" si="8"/>
        <v>82.861764705882351</v>
      </c>
    </row>
    <row r="81" spans="2:12" x14ac:dyDescent="0.3">
      <c r="B81" s="66"/>
      <c r="C81" s="66"/>
      <c r="D81" s="66"/>
      <c r="E81" s="66" t="s">
        <v>178</v>
      </c>
      <c r="F81" s="66" t="s">
        <v>179</v>
      </c>
      <c r="G81" s="66">
        <v>0</v>
      </c>
      <c r="H81" s="66">
        <v>1746</v>
      </c>
      <c r="I81" s="66">
        <v>1746</v>
      </c>
      <c r="J81" s="66">
        <v>0</v>
      </c>
      <c r="K81" s="66" t="e">
        <f t="shared" si="7"/>
        <v>#DIV/0!</v>
      </c>
      <c r="L81" s="66">
        <f t="shared" si="8"/>
        <v>0</v>
      </c>
    </row>
    <row r="82" spans="2:12" x14ac:dyDescent="0.3">
      <c r="B82" s="66"/>
      <c r="C82" s="66"/>
      <c r="D82" s="66"/>
      <c r="E82" s="66" t="s">
        <v>180</v>
      </c>
      <c r="F82" s="66" t="s">
        <v>181</v>
      </c>
      <c r="G82" s="66">
        <v>0</v>
      </c>
      <c r="H82" s="66">
        <v>0</v>
      </c>
      <c r="I82" s="66">
        <v>0</v>
      </c>
      <c r="J82" s="66">
        <v>696</v>
      </c>
      <c r="K82" s="66" t="e">
        <f t="shared" si="7"/>
        <v>#DIV/0!</v>
      </c>
      <c r="L82" s="66" t="e">
        <f t="shared" si="8"/>
        <v>#DIV/0!</v>
      </c>
    </row>
    <row r="83" spans="2:12" x14ac:dyDescent="0.3">
      <c r="B83" s="65"/>
      <c r="C83" s="65" t="s">
        <v>182</v>
      </c>
      <c r="D83" s="65"/>
      <c r="E83" s="65"/>
      <c r="F83" s="65" t="s">
        <v>183</v>
      </c>
      <c r="G83" s="65">
        <f t="shared" ref="G83:J84" si="10">G84</f>
        <v>15945.37</v>
      </c>
      <c r="H83" s="65">
        <f t="shared" si="10"/>
        <v>10000</v>
      </c>
      <c r="I83" s="65">
        <f t="shared" si="10"/>
        <v>26000</v>
      </c>
      <c r="J83" s="65">
        <f t="shared" si="10"/>
        <v>950.19</v>
      </c>
      <c r="K83" s="65">
        <f t="shared" si="7"/>
        <v>5.9590338762913619</v>
      </c>
      <c r="L83" s="65">
        <f t="shared" si="8"/>
        <v>3.6545769230769229</v>
      </c>
    </row>
    <row r="84" spans="2:12" x14ac:dyDescent="0.3">
      <c r="B84" s="65"/>
      <c r="C84" s="65"/>
      <c r="D84" s="65" t="s">
        <v>184</v>
      </c>
      <c r="E84" s="65"/>
      <c r="F84" s="65" t="s">
        <v>185</v>
      </c>
      <c r="G84" s="65">
        <f t="shared" si="10"/>
        <v>15945.37</v>
      </c>
      <c r="H84" s="65">
        <f t="shared" si="10"/>
        <v>10000</v>
      </c>
      <c r="I84" s="65">
        <f t="shared" si="10"/>
        <v>26000</v>
      </c>
      <c r="J84" s="65">
        <f t="shared" si="10"/>
        <v>950.19</v>
      </c>
      <c r="K84" s="65">
        <f t="shared" si="7"/>
        <v>5.9590338762913619</v>
      </c>
      <c r="L84" s="65">
        <f t="shared" si="8"/>
        <v>3.6545769230769229</v>
      </c>
    </row>
    <row r="85" spans="2:12" x14ac:dyDescent="0.3">
      <c r="B85" s="66"/>
      <c r="C85" s="66"/>
      <c r="D85" s="66"/>
      <c r="E85" s="66" t="s">
        <v>186</v>
      </c>
      <c r="F85" s="66" t="s">
        <v>185</v>
      </c>
      <c r="G85" s="66">
        <v>15945.37</v>
      </c>
      <c r="H85" s="66">
        <v>10000</v>
      </c>
      <c r="I85" s="66">
        <v>26000</v>
      </c>
      <c r="J85" s="66">
        <v>950.19</v>
      </c>
      <c r="K85" s="66">
        <f t="shared" si="7"/>
        <v>5.9590338762913619</v>
      </c>
      <c r="L85" s="66">
        <f t="shared" si="8"/>
        <v>3.6545769230769229</v>
      </c>
    </row>
    <row r="86" spans="2:12" x14ac:dyDescent="0.3">
      <c r="B86" s="65"/>
      <c r="C86" s="66"/>
      <c r="D86" s="67"/>
      <c r="E86" s="68"/>
      <c r="F86" s="8"/>
      <c r="G86" s="65"/>
      <c r="H86" s="65"/>
      <c r="I86" s="65"/>
      <c r="J86" s="65"/>
      <c r="K86" s="70"/>
      <c r="L86" s="70"/>
    </row>
  </sheetData>
  <mergeCells count="7">
    <mergeCell ref="B31:F31"/>
    <mergeCell ref="B32:F3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C13" sqref="C13:F13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1" t="s">
        <v>16</v>
      </c>
      <c r="C2" s="101"/>
      <c r="D2" s="101"/>
      <c r="E2" s="101"/>
      <c r="F2" s="101"/>
      <c r="G2" s="101"/>
      <c r="H2" s="101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</f>
        <v>2206905.27</v>
      </c>
      <c r="D6" s="71">
        <f>D7+D9+D11</f>
        <v>5082263</v>
      </c>
      <c r="E6" s="71">
        <f>E7+E9+E11</f>
        <v>5098263</v>
      </c>
      <c r="F6" s="71">
        <f>F7+F9+F11</f>
        <v>2686921.13</v>
      </c>
      <c r="G6" s="72">
        <f t="shared" ref="G6:G17" si="0">(F6*100)/C6</f>
        <v>121.75063273105511</v>
      </c>
      <c r="H6" s="72">
        <f t="shared" ref="H6:H17" si="1">(F6*100)/E6</f>
        <v>52.70267795129439</v>
      </c>
    </row>
    <row r="7" spans="1:8" x14ac:dyDescent="0.3">
      <c r="A7"/>
      <c r="B7" s="8" t="s">
        <v>187</v>
      </c>
      <c r="C7" s="71">
        <f>C8</f>
        <v>2205252.38</v>
      </c>
      <c r="D7" s="71">
        <f>D8</f>
        <v>5079210</v>
      </c>
      <c r="E7" s="71">
        <f>E8</f>
        <v>5095210</v>
      </c>
      <c r="F7" s="71">
        <f>F8</f>
        <v>2684991.19</v>
      </c>
      <c r="G7" s="72">
        <f t="shared" si="0"/>
        <v>121.75437216850436</v>
      </c>
      <c r="H7" s="72">
        <f t="shared" si="1"/>
        <v>52.696379344521617</v>
      </c>
    </row>
    <row r="8" spans="1:8" x14ac:dyDescent="0.3">
      <c r="A8"/>
      <c r="B8" s="16" t="s">
        <v>188</v>
      </c>
      <c r="C8" s="73">
        <v>2205252.38</v>
      </c>
      <c r="D8" s="73">
        <v>5079210</v>
      </c>
      <c r="E8" s="73">
        <v>5095210</v>
      </c>
      <c r="F8" s="74">
        <v>2684991.19</v>
      </c>
      <c r="G8" s="70">
        <f t="shared" si="0"/>
        <v>121.75437216850436</v>
      </c>
      <c r="H8" s="70">
        <f t="shared" si="1"/>
        <v>52.696379344521617</v>
      </c>
    </row>
    <row r="9" spans="1:8" x14ac:dyDescent="0.3">
      <c r="A9"/>
      <c r="B9" s="8" t="s">
        <v>189</v>
      </c>
      <c r="C9" s="71">
        <f>C10</f>
        <v>1652.89</v>
      </c>
      <c r="D9" s="71">
        <f>D10</f>
        <v>3053</v>
      </c>
      <c r="E9" s="71">
        <f>E10</f>
        <v>3053</v>
      </c>
      <c r="F9" s="71">
        <f>F10</f>
        <v>1929.94</v>
      </c>
      <c r="G9" s="72">
        <f t="shared" si="0"/>
        <v>116.76155098040401</v>
      </c>
      <c r="H9" s="72">
        <f t="shared" si="1"/>
        <v>63.214543072387812</v>
      </c>
    </row>
    <row r="10" spans="1:8" x14ac:dyDescent="0.3">
      <c r="A10"/>
      <c r="B10" s="16" t="s">
        <v>190</v>
      </c>
      <c r="C10" s="73">
        <v>1652.89</v>
      </c>
      <c r="D10" s="73">
        <v>3053</v>
      </c>
      <c r="E10" s="73">
        <v>3053</v>
      </c>
      <c r="F10" s="74">
        <v>1929.94</v>
      </c>
      <c r="G10" s="70">
        <f t="shared" si="0"/>
        <v>116.76155098040401</v>
      </c>
      <c r="H10" s="70">
        <f t="shared" si="1"/>
        <v>63.214543072387812</v>
      </c>
    </row>
    <row r="11" spans="1:8" x14ac:dyDescent="0.3">
      <c r="A11"/>
      <c r="B11" s="8" t="s">
        <v>191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3">
      <c r="A12"/>
      <c r="B12" s="16" t="s">
        <v>192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3">
      <c r="B13" s="8" t="s">
        <v>32</v>
      </c>
      <c r="C13" s="75">
        <f>C14+C16</f>
        <v>2205252.38</v>
      </c>
      <c r="D13" s="75">
        <f>D14+D16</f>
        <v>5082263</v>
      </c>
      <c r="E13" s="75">
        <f>E14+E16</f>
        <v>5098263</v>
      </c>
      <c r="F13" s="75">
        <f>F14+F16</f>
        <v>2686170.48</v>
      </c>
      <c r="G13" s="72">
        <f t="shared" si="0"/>
        <v>121.80784858738029</v>
      </c>
      <c r="H13" s="72">
        <f t="shared" si="1"/>
        <v>52.687954309144118</v>
      </c>
    </row>
    <row r="14" spans="1:8" x14ac:dyDescent="0.3">
      <c r="A14"/>
      <c r="B14" s="8" t="s">
        <v>187</v>
      </c>
      <c r="C14" s="75">
        <f>C15</f>
        <v>2205252.38</v>
      </c>
      <c r="D14" s="75">
        <f>D15</f>
        <v>5079210</v>
      </c>
      <c r="E14" s="75">
        <f>E15</f>
        <v>5095210</v>
      </c>
      <c r="F14" s="75">
        <f>F15</f>
        <v>2684991.19</v>
      </c>
      <c r="G14" s="72">
        <f t="shared" si="0"/>
        <v>121.75437216850436</v>
      </c>
      <c r="H14" s="72">
        <f t="shared" si="1"/>
        <v>52.696379344521617</v>
      </c>
    </row>
    <row r="15" spans="1:8" x14ac:dyDescent="0.3">
      <c r="A15"/>
      <c r="B15" s="16" t="s">
        <v>188</v>
      </c>
      <c r="C15" s="73">
        <v>2205252.38</v>
      </c>
      <c r="D15" s="73">
        <v>5079210</v>
      </c>
      <c r="E15" s="76">
        <v>5095210</v>
      </c>
      <c r="F15" s="74">
        <v>2684991.19</v>
      </c>
      <c r="G15" s="70">
        <f t="shared" si="0"/>
        <v>121.75437216850436</v>
      </c>
      <c r="H15" s="70">
        <f t="shared" si="1"/>
        <v>52.696379344521617</v>
      </c>
    </row>
    <row r="16" spans="1:8" x14ac:dyDescent="0.3">
      <c r="A16"/>
      <c r="B16" s="8" t="s">
        <v>189</v>
      </c>
      <c r="C16" s="75">
        <f>C17</f>
        <v>0</v>
      </c>
      <c r="D16" s="75">
        <f>D17</f>
        <v>3053</v>
      </c>
      <c r="E16" s="75">
        <f>E17</f>
        <v>3053</v>
      </c>
      <c r="F16" s="75">
        <f>F17</f>
        <v>1179.29</v>
      </c>
      <c r="G16" s="72" t="e">
        <f t="shared" si="0"/>
        <v>#DIV/0!</v>
      </c>
      <c r="H16" s="72">
        <f t="shared" si="1"/>
        <v>38.627251883393384</v>
      </c>
    </row>
    <row r="17" spans="1:8" x14ac:dyDescent="0.3">
      <c r="A17"/>
      <c r="B17" s="16" t="s">
        <v>190</v>
      </c>
      <c r="C17" s="73">
        <v>0</v>
      </c>
      <c r="D17" s="73">
        <v>3053</v>
      </c>
      <c r="E17" s="76">
        <v>3053</v>
      </c>
      <c r="F17" s="74">
        <v>1179.29</v>
      </c>
      <c r="G17" s="70" t="e">
        <f t="shared" si="0"/>
        <v>#DIV/0!</v>
      </c>
      <c r="H17" s="70">
        <f t="shared" si="1"/>
        <v>38.627251883393384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:F8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1" t="s">
        <v>17</v>
      </c>
      <c r="C2" s="101"/>
      <c r="D2" s="101"/>
      <c r="E2" s="101"/>
      <c r="F2" s="101"/>
      <c r="G2" s="101"/>
      <c r="H2" s="101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2205252.38</v>
      </c>
      <c r="D6" s="75">
        <f t="shared" si="0"/>
        <v>5082263</v>
      </c>
      <c r="E6" s="75">
        <f t="shared" si="0"/>
        <v>5098263</v>
      </c>
      <c r="F6" s="75">
        <f t="shared" si="0"/>
        <v>2686170.48</v>
      </c>
      <c r="G6" s="70">
        <f>(F6*100)/C6</f>
        <v>121.80784858738029</v>
      </c>
      <c r="H6" s="70">
        <f>(F6*100)/E6</f>
        <v>52.687954309144118</v>
      </c>
    </row>
    <row r="7" spans="2:8" x14ac:dyDescent="0.3">
      <c r="B7" s="8" t="s">
        <v>193</v>
      </c>
      <c r="C7" s="75">
        <f t="shared" si="0"/>
        <v>2205252.38</v>
      </c>
      <c r="D7" s="75">
        <f t="shared" si="0"/>
        <v>5082263</v>
      </c>
      <c r="E7" s="75">
        <f t="shared" si="0"/>
        <v>5098263</v>
      </c>
      <c r="F7" s="75">
        <f t="shared" si="0"/>
        <v>2686170.48</v>
      </c>
      <c r="G7" s="70">
        <f>(F7*100)/C7</f>
        <v>121.80784858738029</v>
      </c>
      <c r="H7" s="70">
        <f>(F7*100)/E7</f>
        <v>52.687954309144118</v>
      </c>
    </row>
    <row r="8" spans="2:8" x14ac:dyDescent="0.3">
      <c r="B8" s="11" t="s">
        <v>194</v>
      </c>
      <c r="C8" s="73">
        <v>2205252.38</v>
      </c>
      <c r="D8" s="73">
        <v>5082263</v>
      </c>
      <c r="E8" s="73">
        <v>5098263</v>
      </c>
      <c r="F8" s="74">
        <v>2686170.48</v>
      </c>
      <c r="G8" s="70">
        <f>(F8*100)/C8</f>
        <v>121.80784858738029</v>
      </c>
      <c r="H8" s="70">
        <f>(F8*100)/E8</f>
        <v>52.687954309144118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1" t="s">
        <v>25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15.75" customHeight="1" x14ac:dyDescent="0.3">
      <c r="B5" s="101" t="s">
        <v>18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23" t="s">
        <v>3</v>
      </c>
      <c r="C7" s="124"/>
      <c r="D7" s="124"/>
      <c r="E7" s="124"/>
      <c r="F7" s="125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23">
        <v>1</v>
      </c>
      <c r="C8" s="124"/>
      <c r="D8" s="124"/>
      <c r="E8" s="124"/>
      <c r="F8" s="125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1" t="s">
        <v>19</v>
      </c>
      <c r="C2" s="101"/>
      <c r="D2" s="101"/>
      <c r="E2" s="101"/>
      <c r="F2" s="101"/>
      <c r="G2" s="101"/>
      <c r="H2" s="101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F7953"/>
  <sheetViews>
    <sheetView zoomScaleNormal="100" workbookViewId="0">
      <selection activeCell="C6" sqref="C6:E6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195</v>
      </c>
      <c r="C1" s="39"/>
    </row>
    <row r="2" spans="1:6" ht="15" customHeight="1" x14ac:dyDescent="0.25">
      <c r="A2" s="41" t="s">
        <v>34</v>
      </c>
      <c r="B2" s="42" t="s">
        <v>196</v>
      </c>
      <c r="C2" s="39"/>
    </row>
    <row r="3" spans="1:6" s="39" customFormat="1" ht="43.5" customHeight="1" x14ac:dyDescent="0.25">
      <c r="A3" s="43" t="s">
        <v>35</v>
      </c>
      <c r="B3" s="37" t="s">
        <v>197</v>
      </c>
    </row>
    <row r="4" spans="1:6" s="39" customFormat="1" x14ac:dyDescent="0.25">
      <c r="A4" s="43" t="s">
        <v>36</v>
      </c>
      <c r="B4" s="44" t="s">
        <v>198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  <c r="C6" s="39">
        <f>C7+C8</f>
        <v>5082263</v>
      </c>
      <c r="D6" s="39">
        <f t="shared" ref="D6:E6" si="0">D7+D8</f>
        <v>5098263</v>
      </c>
      <c r="E6" s="39">
        <f t="shared" si="0"/>
        <v>2686170.4800000004</v>
      </c>
    </row>
    <row r="7" spans="1:6" x14ac:dyDescent="0.25">
      <c r="A7" s="47" t="s">
        <v>199</v>
      </c>
      <c r="B7" s="46"/>
      <c r="C7" s="77">
        <f>C12</f>
        <v>5079210</v>
      </c>
      <c r="D7" s="77">
        <f>D12</f>
        <v>5095210</v>
      </c>
      <c r="E7" s="77">
        <f>E12</f>
        <v>2684991.1900000004</v>
      </c>
      <c r="F7" s="77">
        <f>(E7*100)/D7</f>
        <v>52.696379344521631</v>
      </c>
    </row>
    <row r="8" spans="1:6" x14ac:dyDescent="0.25">
      <c r="A8" s="47" t="s">
        <v>88</v>
      </c>
      <c r="B8" s="46"/>
      <c r="C8" s="77">
        <f>C71</f>
        <v>3053</v>
      </c>
      <c r="D8" s="77">
        <f>D71</f>
        <v>3053</v>
      </c>
      <c r="E8" s="77">
        <f>E71</f>
        <v>1179.29</v>
      </c>
      <c r="F8" s="77">
        <f>(E8*100)/D8</f>
        <v>38.627251883393384</v>
      </c>
    </row>
    <row r="9" spans="1:6" x14ac:dyDescent="0.25">
      <c r="A9" s="47" t="s">
        <v>200</v>
      </c>
      <c r="B9" s="46"/>
      <c r="C9" s="77">
        <f>C93</f>
        <v>0</v>
      </c>
      <c r="D9" s="77">
        <f>D93</f>
        <v>0</v>
      </c>
      <c r="E9" s="77">
        <f>E93</f>
        <v>0</v>
      </c>
      <c r="F9" s="77" t="e">
        <f>(E9*100)/D9</f>
        <v>#DIV/0!</v>
      </c>
    </row>
    <row r="10" spans="1:6" s="57" customFormat="1" x14ac:dyDescent="0.25"/>
    <row r="11" spans="1:6" ht="39.6" x14ac:dyDescent="0.25">
      <c r="A11" s="47" t="s">
        <v>201</v>
      </c>
      <c r="B11" s="47" t="s">
        <v>202</v>
      </c>
      <c r="C11" s="47" t="s">
        <v>43</v>
      </c>
      <c r="D11" s="47" t="s">
        <v>203</v>
      </c>
      <c r="E11" s="47" t="s">
        <v>204</v>
      </c>
      <c r="F11" s="47" t="s">
        <v>205</v>
      </c>
    </row>
    <row r="12" spans="1:6" x14ac:dyDescent="0.25">
      <c r="A12" s="48" t="s">
        <v>199</v>
      </c>
      <c r="B12" s="48" t="s">
        <v>206</v>
      </c>
      <c r="C12" s="78">
        <f>C13+C54</f>
        <v>5079210</v>
      </c>
      <c r="D12" s="78">
        <f>D13+D54</f>
        <v>5095210</v>
      </c>
      <c r="E12" s="78">
        <f>E13+E54</f>
        <v>2684991.1900000004</v>
      </c>
      <c r="F12" s="79">
        <f>(E12*100)/D12</f>
        <v>52.696379344521631</v>
      </c>
    </row>
    <row r="13" spans="1:6" x14ac:dyDescent="0.25">
      <c r="A13" s="49" t="s">
        <v>86</v>
      </c>
      <c r="B13" s="50" t="s">
        <v>87</v>
      </c>
      <c r="C13" s="80">
        <f>C14+C24+C51</f>
        <v>5060310</v>
      </c>
      <c r="D13" s="80">
        <f>D14+D24+D51</f>
        <v>5060310</v>
      </c>
      <c r="E13" s="80">
        <f>E14+E24+E51</f>
        <v>2677563.3700000006</v>
      </c>
      <c r="F13" s="81">
        <f>(E13*100)/D13</f>
        <v>52.913030426989664</v>
      </c>
    </row>
    <row r="14" spans="1:6" x14ac:dyDescent="0.25">
      <c r="A14" s="51" t="s">
        <v>88</v>
      </c>
      <c r="B14" s="52" t="s">
        <v>89</v>
      </c>
      <c r="C14" s="82">
        <f>C15+C19+C21</f>
        <v>4167110</v>
      </c>
      <c r="D14" s="82">
        <f>D15+D19+D21</f>
        <v>4167110</v>
      </c>
      <c r="E14" s="82">
        <f>E15+E19+E21</f>
        <v>2288495.0700000003</v>
      </c>
      <c r="F14" s="81">
        <f>(E14*100)/D14</f>
        <v>54.918038400714174</v>
      </c>
    </row>
    <row r="15" spans="1:6" x14ac:dyDescent="0.25">
      <c r="A15" s="53" t="s">
        <v>90</v>
      </c>
      <c r="B15" s="54" t="s">
        <v>91</v>
      </c>
      <c r="C15" s="83">
        <f>C16+C17+C18</f>
        <v>3147921</v>
      </c>
      <c r="D15" s="83">
        <f>D16+D17+D18</f>
        <v>3147921</v>
      </c>
      <c r="E15" s="83">
        <f>E16+E17+E18</f>
        <v>1620202.4100000001</v>
      </c>
      <c r="F15" s="83">
        <f>(E15*100)/D15</f>
        <v>51.468966660853305</v>
      </c>
    </row>
    <row r="16" spans="1:6" x14ac:dyDescent="0.25">
      <c r="A16" s="55" t="s">
        <v>92</v>
      </c>
      <c r="B16" s="56" t="s">
        <v>93</v>
      </c>
      <c r="C16" s="84">
        <v>3047922</v>
      </c>
      <c r="D16" s="84">
        <v>3047922</v>
      </c>
      <c r="E16" s="84">
        <v>1527644.59</v>
      </c>
      <c r="F16" s="84"/>
    </row>
    <row r="17" spans="1:6" x14ac:dyDescent="0.25">
      <c r="A17" s="55" t="s">
        <v>94</v>
      </c>
      <c r="B17" s="56" t="s">
        <v>95</v>
      </c>
      <c r="C17" s="84">
        <v>87343</v>
      </c>
      <c r="D17" s="84">
        <v>87343</v>
      </c>
      <c r="E17" s="84">
        <v>92557.82</v>
      </c>
      <c r="F17" s="84"/>
    </row>
    <row r="18" spans="1:6" x14ac:dyDescent="0.25">
      <c r="A18" s="55" t="s">
        <v>96</v>
      </c>
      <c r="B18" s="56" t="s">
        <v>97</v>
      </c>
      <c r="C18" s="84">
        <v>12656</v>
      </c>
      <c r="D18" s="84">
        <v>12656</v>
      </c>
      <c r="E18" s="84">
        <v>0</v>
      </c>
      <c r="F18" s="84"/>
    </row>
    <row r="19" spans="1:6" x14ac:dyDescent="0.25">
      <c r="A19" s="53" t="s">
        <v>98</v>
      </c>
      <c r="B19" s="54" t="s">
        <v>99</v>
      </c>
      <c r="C19" s="83">
        <f>C20</f>
        <v>225039</v>
      </c>
      <c r="D19" s="83">
        <f>D20</f>
        <v>225039</v>
      </c>
      <c r="E19" s="83">
        <f>E20</f>
        <v>224310.14</v>
      </c>
      <c r="F19" s="83">
        <f>(E19*100)/D19</f>
        <v>99.676118361706187</v>
      </c>
    </row>
    <row r="20" spans="1:6" x14ac:dyDescent="0.25">
      <c r="A20" s="55" t="s">
        <v>100</v>
      </c>
      <c r="B20" s="56" t="s">
        <v>99</v>
      </c>
      <c r="C20" s="84">
        <v>225039</v>
      </c>
      <c r="D20" s="84">
        <v>225039</v>
      </c>
      <c r="E20" s="84">
        <v>224310.14</v>
      </c>
      <c r="F20" s="84"/>
    </row>
    <row r="21" spans="1:6" x14ac:dyDescent="0.25">
      <c r="A21" s="53" t="s">
        <v>101</v>
      </c>
      <c r="B21" s="54" t="s">
        <v>102</v>
      </c>
      <c r="C21" s="83">
        <f>C22+C23</f>
        <v>794150</v>
      </c>
      <c r="D21" s="83">
        <f>D22+D23</f>
        <v>794150</v>
      </c>
      <c r="E21" s="83">
        <f>E22+E23</f>
        <v>443982.52</v>
      </c>
      <c r="F21" s="83">
        <f>(E21*100)/D21</f>
        <v>55.906632248315809</v>
      </c>
    </row>
    <row r="22" spans="1:6" x14ac:dyDescent="0.25">
      <c r="A22" s="55" t="s">
        <v>103</v>
      </c>
      <c r="B22" s="56" t="s">
        <v>104</v>
      </c>
      <c r="C22" s="84">
        <v>325200</v>
      </c>
      <c r="D22" s="84">
        <v>325200</v>
      </c>
      <c r="E22" s="84">
        <v>176763.53</v>
      </c>
      <c r="F22" s="84"/>
    </row>
    <row r="23" spans="1:6" x14ac:dyDescent="0.25">
      <c r="A23" s="55" t="s">
        <v>105</v>
      </c>
      <c r="B23" s="56" t="s">
        <v>106</v>
      </c>
      <c r="C23" s="84">
        <v>468950</v>
      </c>
      <c r="D23" s="84">
        <v>468950</v>
      </c>
      <c r="E23" s="84">
        <v>267218.99</v>
      </c>
      <c r="F23" s="84"/>
    </row>
    <row r="24" spans="1:6" x14ac:dyDescent="0.25">
      <c r="A24" s="51" t="s">
        <v>107</v>
      </c>
      <c r="B24" s="52" t="s">
        <v>108</v>
      </c>
      <c r="C24" s="82">
        <f>C25+C29+C36+C45</f>
        <v>892000</v>
      </c>
      <c r="D24" s="82">
        <f>D25+D29+D36+D45</f>
        <v>892000</v>
      </c>
      <c r="E24" s="82">
        <f>E25+E29+E36+E45</f>
        <v>387851.95</v>
      </c>
      <c r="F24" s="81">
        <f>(E24*100)/D24</f>
        <v>43.481160313901349</v>
      </c>
    </row>
    <row r="25" spans="1:6" x14ac:dyDescent="0.25">
      <c r="A25" s="53" t="s">
        <v>109</v>
      </c>
      <c r="B25" s="54" t="s">
        <v>110</v>
      </c>
      <c r="C25" s="83">
        <f>C26+C27+C28</f>
        <v>120684</v>
      </c>
      <c r="D25" s="83">
        <f>D26+D27+D28</f>
        <v>120684</v>
      </c>
      <c r="E25" s="83">
        <f>E26+E27+E28</f>
        <v>57040.959999999999</v>
      </c>
      <c r="F25" s="83">
        <f>(E25*100)/D25</f>
        <v>47.264724404229227</v>
      </c>
    </row>
    <row r="26" spans="1:6" x14ac:dyDescent="0.25">
      <c r="A26" s="55" t="s">
        <v>111</v>
      </c>
      <c r="B26" s="56" t="s">
        <v>112</v>
      </c>
      <c r="C26" s="84">
        <v>1341</v>
      </c>
      <c r="D26" s="84">
        <v>1341</v>
      </c>
      <c r="E26" s="84">
        <v>828.13</v>
      </c>
      <c r="F26" s="84"/>
    </row>
    <row r="27" spans="1:6" ht="26.4" x14ac:dyDescent="0.25">
      <c r="A27" s="55" t="s">
        <v>113</v>
      </c>
      <c r="B27" s="56" t="s">
        <v>114</v>
      </c>
      <c r="C27" s="84">
        <v>116419</v>
      </c>
      <c r="D27" s="84">
        <v>116419</v>
      </c>
      <c r="E27" s="84">
        <v>54612.83</v>
      </c>
      <c r="F27" s="84"/>
    </row>
    <row r="28" spans="1:6" x14ac:dyDescent="0.25">
      <c r="A28" s="55" t="s">
        <v>115</v>
      </c>
      <c r="B28" s="56" t="s">
        <v>116</v>
      </c>
      <c r="C28" s="84">
        <v>2924</v>
      </c>
      <c r="D28" s="84">
        <v>2924</v>
      </c>
      <c r="E28" s="84">
        <v>1600</v>
      </c>
      <c r="F28" s="84"/>
    </row>
    <row r="29" spans="1:6" x14ac:dyDescent="0.25">
      <c r="A29" s="53" t="s">
        <v>117</v>
      </c>
      <c r="B29" s="54" t="s">
        <v>118</v>
      </c>
      <c r="C29" s="83">
        <f>C30+C31+C32+C33+C34+C35</f>
        <v>540709</v>
      </c>
      <c r="D29" s="83">
        <f>D30+D31+D32+D33+D34+D35</f>
        <v>540709</v>
      </c>
      <c r="E29" s="83">
        <f>E30+E31+E32+E33+E34+E35</f>
        <v>185116.43</v>
      </c>
      <c r="F29" s="83">
        <f>(E29*100)/D29</f>
        <v>34.235869941132847</v>
      </c>
    </row>
    <row r="30" spans="1:6" x14ac:dyDescent="0.25">
      <c r="A30" s="55" t="s">
        <v>119</v>
      </c>
      <c r="B30" s="56" t="s">
        <v>120</v>
      </c>
      <c r="C30" s="84">
        <v>43513</v>
      </c>
      <c r="D30" s="84">
        <v>43513</v>
      </c>
      <c r="E30" s="84">
        <v>15140.09</v>
      </c>
      <c r="F30" s="84"/>
    </row>
    <row r="31" spans="1:6" x14ac:dyDescent="0.25">
      <c r="A31" s="55" t="s">
        <v>121</v>
      </c>
      <c r="B31" s="56" t="s">
        <v>122</v>
      </c>
      <c r="C31" s="84">
        <v>254951</v>
      </c>
      <c r="D31" s="84">
        <v>254951</v>
      </c>
      <c r="E31" s="84">
        <v>126521.81</v>
      </c>
      <c r="F31" s="84"/>
    </row>
    <row r="32" spans="1:6" x14ac:dyDescent="0.25">
      <c r="A32" s="55" t="s">
        <v>123</v>
      </c>
      <c r="B32" s="56" t="s">
        <v>124</v>
      </c>
      <c r="C32" s="84">
        <v>236753</v>
      </c>
      <c r="D32" s="84">
        <v>236753</v>
      </c>
      <c r="E32" s="84">
        <v>39449.97</v>
      </c>
      <c r="F32" s="84"/>
    </row>
    <row r="33" spans="1:6" x14ac:dyDescent="0.25">
      <c r="A33" s="55" t="s">
        <v>125</v>
      </c>
      <c r="B33" s="56" t="s">
        <v>126</v>
      </c>
      <c r="C33" s="84">
        <v>4416</v>
      </c>
      <c r="D33" s="84">
        <v>4416</v>
      </c>
      <c r="E33" s="84">
        <v>3423.52</v>
      </c>
      <c r="F33" s="84"/>
    </row>
    <row r="34" spans="1:6" x14ac:dyDescent="0.25">
      <c r="A34" s="55" t="s">
        <v>127</v>
      </c>
      <c r="B34" s="56" t="s">
        <v>128</v>
      </c>
      <c r="C34" s="84">
        <v>586</v>
      </c>
      <c r="D34" s="84">
        <v>586</v>
      </c>
      <c r="E34" s="84">
        <v>415.59</v>
      </c>
      <c r="F34" s="84"/>
    </row>
    <row r="35" spans="1:6" x14ac:dyDescent="0.25">
      <c r="A35" s="55" t="s">
        <v>129</v>
      </c>
      <c r="B35" s="56" t="s">
        <v>130</v>
      </c>
      <c r="C35" s="84">
        <v>490</v>
      </c>
      <c r="D35" s="84">
        <v>490</v>
      </c>
      <c r="E35" s="84">
        <v>165.45</v>
      </c>
      <c r="F35" s="84"/>
    </row>
    <row r="36" spans="1:6" x14ac:dyDescent="0.25">
      <c r="A36" s="53" t="s">
        <v>131</v>
      </c>
      <c r="B36" s="54" t="s">
        <v>132</v>
      </c>
      <c r="C36" s="83">
        <f>C37+C38+C39+C40+C41+C42+C43+C44</f>
        <v>219316</v>
      </c>
      <c r="D36" s="83">
        <f>D37+D38+D39+D40+D41+D42+D43+D44</f>
        <v>219316</v>
      </c>
      <c r="E36" s="83">
        <f>E37+E38+E39+E40+E41+E42+E43+E44</f>
        <v>136796.85</v>
      </c>
      <c r="F36" s="83">
        <f>(E36*100)/D36</f>
        <v>62.374313775556729</v>
      </c>
    </row>
    <row r="37" spans="1:6" x14ac:dyDescent="0.25">
      <c r="A37" s="55" t="s">
        <v>133</v>
      </c>
      <c r="B37" s="56" t="s">
        <v>134</v>
      </c>
      <c r="C37" s="84">
        <v>7618</v>
      </c>
      <c r="D37" s="84">
        <v>7618</v>
      </c>
      <c r="E37" s="84">
        <v>5129.43</v>
      </c>
      <c r="F37" s="84"/>
    </row>
    <row r="38" spans="1:6" x14ac:dyDescent="0.25">
      <c r="A38" s="55" t="s">
        <v>135</v>
      </c>
      <c r="B38" s="56" t="s">
        <v>136</v>
      </c>
      <c r="C38" s="84">
        <v>12728</v>
      </c>
      <c r="D38" s="84">
        <v>12728</v>
      </c>
      <c r="E38" s="84">
        <v>10812.58</v>
      </c>
      <c r="F38" s="84"/>
    </row>
    <row r="39" spans="1:6" x14ac:dyDescent="0.25">
      <c r="A39" s="55" t="s">
        <v>137</v>
      </c>
      <c r="B39" s="56" t="s">
        <v>138</v>
      </c>
      <c r="C39" s="84">
        <v>7696</v>
      </c>
      <c r="D39" s="84">
        <v>7696</v>
      </c>
      <c r="E39" s="84">
        <v>1873.1</v>
      </c>
      <c r="F39" s="84"/>
    </row>
    <row r="40" spans="1:6" x14ac:dyDescent="0.25">
      <c r="A40" s="55" t="s">
        <v>139</v>
      </c>
      <c r="B40" s="56" t="s">
        <v>140</v>
      </c>
      <c r="C40" s="84">
        <v>67342</v>
      </c>
      <c r="D40" s="84">
        <v>67342</v>
      </c>
      <c r="E40" s="84">
        <v>36981.39</v>
      </c>
      <c r="F40" s="84"/>
    </row>
    <row r="41" spans="1:6" x14ac:dyDescent="0.25">
      <c r="A41" s="55" t="s">
        <v>141</v>
      </c>
      <c r="B41" s="56" t="s">
        <v>142</v>
      </c>
      <c r="C41" s="84">
        <v>11147</v>
      </c>
      <c r="D41" s="84">
        <v>11147</v>
      </c>
      <c r="E41" s="84">
        <v>3387.59</v>
      </c>
      <c r="F41" s="84"/>
    </row>
    <row r="42" spans="1:6" x14ac:dyDescent="0.25">
      <c r="A42" s="55" t="s">
        <v>143</v>
      </c>
      <c r="B42" s="56" t="s">
        <v>144</v>
      </c>
      <c r="C42" s="84">
        <v>60995</v>
      </c>
      <c r="D42" s="84">
        <v>60995</v>
      </c>
      <c r="E42" s="84">
        <v>33725.879999999997</v>
      </c>
      <c r="F42" s="84"/>
    </row>
    <row r="43" spans="1:6" x14ac:dyDescent="0.25">
      <c r="A43" s="55" t="s">
        <v>145</v>
      </c>
      <c r="B43" s="56" t="s">
        <v>146</v>
      </c>
      <c r="C43" s="84">
        <v>0</v>
      </c>
      <c r="D43" s="84">
        <v>0</v>
      </c>
      <c r="E43" s="84">
        <v>0</v>
      </c>
      <c r="F43" s="84"/>
    </row>
    <row r="44" spans="1:6" x14ac:dyDescent="0.25">
      <c r="A44" s="55" t="s">
        <v>147</v>
      </c>
      <c r="B44" s="56" t="s">
        <v>148</v>
      </c>
      <c r="C44" s="84">
        <v>51790</v>
      </c>
      <c r="D44" s="84">
        <v>51790</v>
      </c>
      <c r="E44" s="84">
        <v>44886.879999999997</v>
      </c>
      <c r="F44" s="84"/>
    </row>
    <row r="45" spans="1:6" x14ac:dyDescent="0.25">
      <c r="A45" s="53" t="s">
        <v>149</v>
      </c>
      <c r="B45" s="54" t="s">
        <v>150</v>
      </c>
      <c r="C45" s="83">
        <f>C46+C47+C48+C49+C50</f>
        <v>11291</v>
      </c>
      <c r="D45" s="83">
        <f>D46+D47+D48+D49+D50</f>
        <v>11291</v>
      </c>
      <c r="E45" s="83">
        <f>E46+E47+E48+E49+E50</f>
        <v>8897.7099999999991</v>
      </c>
      <c r="F45" s="83">
        <f>(E45*100)/D45</f>
        <v>78.803560357807086</v>
      </c>
    </row>
    <row r="46" spans="1:6" x14ac:dyDescent="0.25">
      <c r="A46" s="55" t="s">
        <v>151</v>
      </c>
      <c r="B46" s="56" t="s">
        <v>152</v>
      </c>
      <c r="C46" s="84">
        <v>5850</v>
      </c>
      <c r="D46" s="84">
        <v>5850</v>
      </c>
      <c r="E46" s="84">
        <v>4660.7</v>
      </c>
      <c r="F46" s="84"/>
    </row>
    <row r="47" spans="1:6" x14ac:dyDescent="0.25">
      <c r="A47" s="55" t="s">
        <v>153</v>
      </c>
      <c r="B47" s="56" t="s">
        <v>154</v>
      </c>
      <c r="C47" s="84">
        <v>3600</v>
      </c>
      <c r="D47" s="84">
        <v>3600</v>
      </c>
      <c r="E47" s="84">
        <v>1615.18</v>
      </c>
      <c r="F47" s="84"/>
    </row>
    <row r="48" spans="1:6" x14ac:dyDescent="0.25">
      <c r="A48" s="55" t="s">
        <v>155</v>
      </c>
      <c r="B48" s="56" t="s">
        <v>156</v>
      </c>
      <c r="C48" s="84">
        <v>200</v>
      </c>
      <c r="D48" s="84">
        <v>200</v>
      </c>
      <c r="E48" s="84">
        <v>190.42</v>
      </c>
      <c r="F48" s="84"/>
    </row>
    <row r="49" spans="1:6" x14ac:dyDescent="0.25">
      <c r="A49" s="55" t="s">
        <v>157</v>
      </c>
      <c r="B49" s="56" t="s">
        <v>158</v>
      </c>
      <c r="C49" s="84">
        <v>159</v>
      </c>
      <c r="D49" s="84">
        <v>159</v>
      </c>
      <c r="E49" s="84">
        <v>265.45</v>
      </c>
      <c r="F49" s="84"/>
    </row>
    <row r="50" spans="1:6" x14ac:dyDescent="0.25">
      <c r="A50" s="55" t="s">
        <v>159</v>
      </c>
      <c r="B50" s="56" t="s">
        <v>150</v>
      </c>
      <c r="C50" s="84">
        <v>1482</v>
      </c>
      <c r="D50" s="84">
        <v>1482</v>
      </c>
      <c r="E50" s="84">
        <v>2165.96</v>
      </c>
      <c r="F50" s="84"/>
    </row>
    <row r="51" spans="1:6" x14ac:dyDescent="0.25">
      <c r="A51" s="51" t="s">
        <v>160</v>
      </c>
      <c r="B51" s="52" t="s">
        <v>161</v>
      </c>
      <c r="C51" s="82">
        <f t="shared" ref="C51:E52" si="1">C52</f>
        <v>1200</v>
      </c>
      <c r="D51" s="82">
        <f t="shared" si="1"/>
        <v>1200</v>
      </c>
      <c r="E51" s="82">
        <f t="shared" si="1"/>
        <v>1216.3499999999999</v>
      </c>
      <c r="F51" s="81">
        <f>(E51*100)/D51</f>
        <v>101.36249999999998</v>
      </c>
    </row>
    <row r="52" spans="1:6" x14ac:dyDescent="0.25">
      <c r="A52" s="53" t="s">
        <v>162</v>
      </c>
      <c r="B52" s="54" t="s">
        <v>163</v>
      </c>
      <c r="C52" s="83">
        <f t="shared" si="1"/>
        <v>1200</v>
      </c>
      <c r="D52" s="83">
        <f t="shared" si="1"/>
        <v>1200</v>
      </c>
      <c r="E52" s="83">
        <f t="shared" si="1"/>
        <v>1216.3499999999999</v>
      </c>
      <c r="F52" s="83">
        <f>(E52*100)/D52</f>
        <v>101.36249999999998</v>
      </c>
    </row>
    <row r="53" spans="1:6" x14ac:dyDescent="0.25">
      <c r="A53" s="55" t="s">
        <v>164</v>
      </c>
      <c r="B53" s="56" t="s">
        <v>165</v>
      </c>
      <c r="C53" s="84">
        <v>1200</v>
      </c>
      <c r="D53" s="84">
        <v>1200</v>
      </c>
      <c r="E53" s="84">
        <v>1216.3499999999999</v>
      </c>
      <c r="F53" s="84"/>
    </row>
    <row r="54" spans="1:6" x14ac:dyDescent="0.25">
      <c r="A54" s="49" t="s">
        <v>166</v>
      </c>
      <c r="B54" s="50" t="s">
        <v>167</v>
      </c>
      <c r="C54" s="80">
        <f>C55+C62</f>
        <v>18900</v>
      </c>
      <c r="D54" s="80">
        <f>D55+D62</f>
        <v>34900</v>
      </c>
      <c r="E54" s="80">
        <f>E55+E62</f>
        <v>7427.82</v>
      </c>
      <c r="F54" s="81">
        <f>(E54*100)/D54</f>
        <v>21.283151862464184</v>
      </c>
    </row>
    <row r="55" spans="1:6" x14ac:dyDescent="0.25">
      <c r="A55" s="51" t="s">
        <v>168</v>
      </c>
      <c r="B55" s="52" t="s">
        <v>169</v>
      </c>
      <c r="C55" s="82">
        <f>C56</f>
        <v>8900</v>
      </c>
      <c r="D55" s="82">
        <f>D56</f>
        <v>8900</v>
      </c>
      <c r="E55" s="82">
        <f>E56</f>
        <v>6477.6299999999992</v>
      </c>
      <c r="F55" s="81">
        <f>(E55*100)/D55</f>
        <v>72.782359550561779</v>
      </c>
    </row>
    <row r="56" spans="1:6" x14ac:dyDescent="0.25">
      <c r="A56" s="53" t="s">
        <v>170</v>
      </c>
      <c r="B56" s="54" t="s">
        <v>171</v>
      </c>
      <c r="C56" s="83">
        <f>C57+C58+C59+C60+C61</f>
        <v>8900</v>
      </c>
      <c r="D56" s="83">
        <f>D57+D58+D59+D60+D61</f>
        <v>8900</v>
      </c>
      <c r="E56" s="83">
        <f>E57+E58+E59+E60+E61</f>
        <v>6477.6299999999992</v>
      </c>
      <c r="F56" s="83">
        <f>(E56*100)/D56</f>
        <v>72.782359550561779</v>
      </c>
    </row>
    <row r="57" spans="1:6" x14ac:dyDescent="0.25">
      <c r="A57" s="55" t="s">
        <v>172</v>
      </c>
      <c r="B57" s="56" t="s">
        <v>173</v>
      </c>
      <c r="C57" s="84">
        <v>2800</v>
      </c>
      <c r="D57" s="84">
        <v>2800</v>
      </c>
      <c r="E57" s="84">
        <v>1785.6</v>
      </c>
      <c r="F57" s="84"/>
    </row>
    <row r="58" spans="1:6" x14ac:dyDescent="0.25">
      <c r="A58" s="55" t="s">
        <v>174</v>
      </c>
      <c r="B58" s="56" t="s">
        <v>175</v>
      </c>
      <c r="C58" s="84">
        <v>2654</v>
      </c>
      <c r="D58" s="84">
        <v>2654</v>
      </c>
      <c r="E58" s="84">
        <v>2587.38</v>
      </c>
      <c r="F58" s="84"/>
    </row>
    <row r="59" spans="1:6" x14ac:dyDescent="0.25">
      <c r="A59" s="55" t="s">
        <v>176</v>
      </c>
      <c r="B59" s="56" t="s">
        <v>177</v>
      </c>
      <c r="C59" s="84">
        <v>1700</v>
      </c>
      <c r="D59" s="84">
        <v>1700</v>
      </c>
      <c r="E59" s="84">
        <v>1408.65</v>
      </c>
      <c r="F59" s="84"/>
    </row>
    <row r="60" spans="1:6" x14ac:dyDescent="0.25">
      <c r="A60" s="55" t="s">
        <v>178</v>
      </c>
      <c r="B60" s="56" t="s">
        <v>179</v>
      </c>
      <c r="C60" s="84">
        <v>1746</v>
      </c>
      <c r="D60" s="84">
        <v>1746</v>
      </c>
      <c r="E60" s="84">
        <v>0</v>
      </c>
      <c r="F60" s="84"/>
    </row>
    <row r="61" spans="1:6" x14ac:dyDescent="0.25">
      <c r="A61" s="55" t="s">
        <v>180</v>
      </c>
      <c r="B61" s="56" t="s">
        <v>181</v>
      </c>
      <c r="C61" s="84">
        <v>0</v>
      </c>
      <c r="D61" s="84">
        <v>0</v>
      </c>
      <c r="E61" s="84">
        <v>696</v>
      </c>
      <c r="F61" s="84"/>
    </row>
    <row r="62" spans="1:6" x14ac:dyDescent="0.25">
      <c r="A62" s="51" t="s">
        <v>182</v>
      </c>
      <c r="B62" s="52" t="s">
        <v>183</v>
      </c>
      <c r="C62" s="82">
        <f t="shared" ref="C62:E63" si="2">C63</f>
        <v>10000</v>
      </c>
      <c r="D62" s="82">
        <f t="shared" si="2"/>
        <v>26000</v>
      </c>
      <c r="E62" s="82">
        <f t="shared" si="2"/>
        <v>950.19</v>
      </c>
      <c r="F62" s="81">
        <f>(E62*100)/D62</f>
        <v>3.6545769230769229</v>
      </c>
    </row>
    <row r="63" spans="1:6" x14ac:dyDescent="0.25">
      <c r="A63" s="53" t="s">
        <v>184</v>
      </c>
      <c r="B63" s="54" t="s">
        <v>185</v>
      </c>
      <c r="C63" s="83">
        <f t="shared" si="2"/>
        <v>10000</v>
      </c>
      <c r="D63" s="83">
        <f t="shared" si="2"/>
        <v>26000</v>
      </c>
      <c r="E63" s="83">
        <f t="shared" si="2"/>
        <v>950.19</v>
      </c>
      <c r="F63" s="83">
        <f>(E63*100)/D63</f>
        <v>3.6545769230769229</v>
      </c>
    </row>
    <row r="64" spans="1:6" x14ac:dyDescent="0.25">
      <c r="A64" s="55" t="s">
        <v>186</v>
      </c>
      <c r="B64" s="56" t="s">
        <v>185</v>
      </c>
      <c r="C64" s="84">
        <v>10000</v>
      </c>
      <c r="D64" s="84">
        <v>26000</v>
      </c>
      <c r="E64" s="84">
        <v>950.19</v>
      </c>
      <c r="F64" s="84"/>
    </row>
    <row r="65" spans="1:6" x14ac:dyDescent="0.25">
      <c r="A65" s="49" t="s">
        <v>50</v>
      </c>
      <c r="B65" s="50" t="s">
        <v>51</v>
      </c>
      <c r="C65" s="80">
        <f t="shared" ref="C65:E66" si="3">C66</f>
        <v>5079210</v>
      </c>
      <c r="D65" s="80">
        <f t="shared" si="3"/>
        <v>5095210</v>
      </c>
      <c r="E65" s="80">
        <f t="shared" si="3"/>
        <v>2684991.19</v>
      </c>
      <c r="F65" s="81">
        <f>(E65*100)/D65</f>
        <v>52.696379344521617</v>
      </c>
    </row>
    <row r="66" spans="1:6" x14ac:dyDescent="0.25">
      <c r="A66" s="51" t="s">
        <v>72</v>
      </c>
      <c r="B66" s="52" t="s">
        <v>73</v>
      </c>
      <c r="C66" s="82">
        <f t="shared" si="3"/>
        <v>5079210</v>
      </c>
      <c r="D66" s="82">
        <f t="shared" si="3"/>
        <v>5095210</v>
      </c>
      <c r="E66" s="82">
        <f t="shared" si="3"/>
        <v>2684991.19</v>
      </c>
      <c r="F66" s="81">
        <f>(E66*100)/D66</f>
        <v>52.696379344521617</v>
      </c>
    </row>
    <row r="67" spans="1:6" ht="26.4" x14ac:dyDescent="0.25">
      <c r="A67" s="53" t="s">
        <v>74</v>
      </c>
      <c r="B67" s="54" t="s">
        <v>75</v>
      </c>
      <c r="C67" s="83">
        <f>C68+C69</f>
        <v>5079210</v>
      </c>
      <c r="D67" s="83">
        <f>D68+D69</f>
        <v>5095210</v>
      </c>
      <c r="E67" s="83">
        <f>E68+E69</f>
        <v>2684991.19</v>
      </c>
      <c r="F67" s="83">
        <f>(E67*100)/D67</f>
        <v>52.696379344521617</v>
      </c>
    </row>
    <row r="68" spans="1:6" x14ac:dyDescent="0.25">
      <c r="A68" s="55" t="s">
        <v>76</v>
      </c>
      <c r="B68" s="56" t="s">
        <v>77</v>
      </c>
      <c r="C68" s="84">
        <v>5060310</v>
      </c>
      <c r="D68" s="84">
        <v>5060310</v>
      </c>
      <c r="E68" s="84">
        <v>2677563.37</v>
      </c>
      <c r="F68" s="84"/>
    </row>
    <row r="69" spans="1:6" ht="26.4" x14ac:dyDescent="0.25">
      <c r="A69" s="55" t="s">
        <v>78</v>
      </c>
      <c r="B69" s="56" t="s">
        <v>79</v>
      </c>
      <c r="C69" s="84">
        <v>18900</v>
      </c>
      <c r="D69" s="84">
        <v>34900</v>
      </c>
      <c r="E69" s="84">
        <v>7427.82</v>
      </c>
      <c r="F69" s="84"/>
    </row>
    <row r="70" spans="1:6" ht="39.6" x14ac:dyDescent="0.25">
      <c r="A70" s="47" t="s">
        <v>207</v>
      </c>
      <c r="B70" s="47" t="s">
        <v>208</v>
      </c>
      <c r="C70" s="47" t="s">
        <v>43</v>
      </c>
      <c r="D70" s="47" t="s">
        <v>203</v>
      </c>
      <c r="E70" s="47" t="s">
        <v>204</v>
      </c>
      <c r="F70" s="47" t="s">
        <v>205</v>
      </c>
    </row>
    <row r="71" spans="1:6" x14ac:dyDescent="0.25">
      <c r="A71" s="48" t="s">
        <v>88</v>
      </c>
      <c r="B71" s="48" t="s">
        <v>209</v>
      </c>
      <c r="C71" s="78">
        <f>C72+C78</f>
        <v>3053</v>
      </c>
      <c r="D71" s="78">
        <f>D72+D78</f>
        <v>3053</v>
      </c>
      <c r="E71" s="78">
        <f>E72+E78</f>
        <v>1179.29</v>
      </c>
      <c r="F71" s="79">
        <f>(E71*100)/D71</f>
        <v>38.627251883393384</v>
      </c>
    </row>
    <row r="72" spans="1:6" x14ac:dyDescent="0.25">
      <c r="A72" s="49" t="s">
        <v>86</v>
      </c>
      <c r="B72" s="50" t="s">
        <v>87</v>
      </c>
      <c r="C72" s="80">
        <f t="shared" ref="C72:E73" si="4">C73</f>
        <v>3053</v>
      </c>
      <c r="D72" s="80">
        <f t="shared" si="4"/>
        <v>3053</v>
      </c>
      <c r="E72" s="80">
        <f t="shared" si="4"/>
        <v>1067.17</v>
      </c>
      <c r="F72" s="81">
        <f>(E72*100)/D72</f>
        <v>34.954798558794629</v>
      </c>
    </row>
    <row r="73" spans="1:6" x14ac:dyDescent="0.25">
      <c r="A73" s="51" t="s">
        <v>107</v>
      </c>
      <c r="B73" s="52" t="s">
        <v>108</v>
      </c>
      <c r="C73" s="82">
        <f t="shared" si="4"/>
        <v>3053</v>
      </c>
      <c r="D73" s="82">
        <f t="shared" si="4"/>
        <v>3053</v>
      </c>
      <c r="E73" s="82">
        <f t="shared" si="4"/>
        <v>1067.17</v>
      </c>
      <c r="F73" s="81">
        <f>(E73*100)/D73</f>
        <v>34.954798558794629</v>
      </c>
    </row>
    <row r="74" spans="1:6" x14ac:dyDescent="0.25">
      <c r="A74" s="53" t="s">
        <v>117</v>
      </c>
      <c r="B74" s="54" t="s">
        <v>118</v>
      </c>
      <c r="C74" s="83">
        <f>C75+C77</f>
        <v>3053</v>
      </c>
      <c r="D74" s="83">
        <f>D75+D77</f>
        <v>3053</v>
      </c>
      <c r="E74" s="83">
        <f>E75+E77+E76</f>
        <v>1067.17</v>
      </c>
      <c r="F74" s="83">
        <f>(E74*100)/D74</f>
        <v>34.954798558794629</v>
      </c>
    </row>
    <row r="75" spans="1:6" x14ac:dyDescent="0.25">
      <c r="A75" s="55" t="s">
        <v>119</v>
      </c>
      <c r="B75" s="56" t="s">
        <v>120</v>
      </c>
      <c r="C75" s="84">
        <v>0</v>
      </c>
      <c r="D75" s="84">
        <v>0</v>
      </c>
      <c r="E75" s="84">
        <v>975.1</v>
      </c>
      <c r="F75" s="84"/>
    </row>
    <row r="76" spans="1:6" x14ac:dyDescent="0.25">
      <c r="A76" s="98" t="s">
        <v>127</v>
      </c>
      <c r="B76" s="99" t="s">
        <v>128</v>
      </c>
      <c r="C76" s="100">
        <v>0</v>
      </c>
      <c r="D76" s="100">
        <v>0</v>
      </c>
      <c r="E76" s="100">
        <v>92.07</v>
      </c>
      <c r="F76" s="100" t="e">
        <f>(E76*100)/D76</f>
        <v>#DIV/0!</v>
      </c>
    </row>
    <row r="77" spans="1:6" x14ac:dyDescent="0.25">
      <c r="A77" s="55" t="s">
        <v>121</v>
      </c>
      <c r="B77" s="56" t="s">
        <v>122</v>
      </c>
      <c r="C77" s="84">
        <v>3053</v>
      </c>
      <c r="D77" s="84">
        <v>3053</v>
      </c>
      <c r="E77" s="84">
        <v>0</v>
      </c>
      <c r="F77" s="84"/>
    </row>
    <row r="78" spans="1:6" x14ac:dyDescent="0.25">
      <c r="A78" s="49" t="s">
        <v>166</v>
      </c>
      <c r="B78" s="50" t="s">
        <v>167</v>
      </c>
      <c r="C78" s="80">
        <f t="shared" ref="C78:E80" si="5">C79</f>
        <v>0</v>
      </c>
      <c r="D78" s="80">
        <f t="shared" si="5"/>
        <v>0</v>
      </c>
      <c r="E78" s="80">
        <f t="shared" si="5"/>
        <v>112.12</v>
      </c>
      <c r="F78" s="81" t="e">
        <f>(E78*100)/D78</f>
        <v>#DIV/0!</v>
      </c>
    </row>
    <row r="79" spans="1:6" x14ac:dyDescent="0.25">
      <c r="A79" s="51" t="s">
        <v>168</v>
      </c>
      <c r="B79" s="52" t="s">
        <v>169</v>
      </c>
      <c r="C79" s="82">
        <f t="shared" si="5"/>
        <v>0</v>
      </c>
      <c r="D79" s="82">
        <f t="shared" si="5"/>
        <v>0</v>
      </c>
      <c r="E79" s="82">
        <f t="shared" si="5"/>
        <v>112.12</v>
      </c>
      <c r="F79" s="81" t="e">
        <f>(E79*100)/D79</f>
        <v>#DIV/0!</v>
      </c>
    </row>
    <row r="80" spans="1:6" x14ac:dyDescent="0.25">
      <c r="A80" s="53" t="s">
        <v>170</v>
      </c>
      <c r="B80" s="54" t="s">
        <v>171</v>
      </c>
      <c r="C80" s="83">
        <f t="shared" si="5"/>
        <v>0</v>
      </c>
      <c r="D80" s="83">
        <f t="shared" si="5"/>
        <v>0</v>
      </c>
      <c r="E80" s="83">
        <f t="shared" si="5"/>
        <v>112.12</v>
      </c>
      <c r="F80" s="83" t="e">
        <f>(E80*100)/D80</f>
        <v>#DIV/0!</v>
      </c>
    </row>
    <row r="81" spans="1:6" x14ac:dyDescent="0.25">
      <c r="A81" s="55" t="s">
        <v>174</v>
      </c>
      <c r="B81" s="56" t="s">
        <v>175</v>
      </c>
      <c r="C81" s="84">
        <v>0</v>
      </c>
      <c r="D81" s="84">
        <v>0</v>
      </c>
      <c r="E81" s="84">
        <v>112.12</v>
      </c>
      <c r="F81" s="84"/>
    </row>
    <row r="82" spans="1:6" x14ac:dyDescent="0.25">
      <c r="A82" s="49" t="s">
        <v>50</v>
      </c>
      <c r="B82" s="50" t="s">
        <v>51</v>
      </c>
      <c r="C82" s="80">
        <f>C83+C86+C90</f>
        <v>3053</v>
      </c>
      <c r="D82" s="80">
        <f>D83+D86+D90</f>
        <v>3053</v>
      </c>
      <c r="E82" s="80">
        <f>E83+E86+E90</f>
        <v>1929.94</v>
      </c>
      <c r="F82" s="81">
        <f>(E82*100)/D82</f>
        <v>63.214543072387812</v>
      </c>
    </row>
    <row r="83" spans="1:6" x14ac:dyDescent="0.25">
      <c r="A83" s="51" t="s">
        <v>52</v>
      </c>
      <c r="B83" s="52" t="s">
        <v>53</v>
      </c>
      <c r="C83" s="82">
        <f t="shared" ref="C83:E84" si="6">C84</f>
        <v>0</v>
      </c>
      <c r="D83" s="82">
        <f t="shared" si="6"/>
        <v>0</v>
      </c>
      <c r="E83" s="82">
        <f t="shared" si="6"/>
        <v>0</v>
      </c>
      <c r="F83" s="81" t="e">
        <f>(E83*100)/D83</f>
        <v>#DIV/0!</v>
      </c>
    </row>
    <row r="84" spans="1:6" x14ac:dyDescent="0.25">
      <c r="A84" s="53" t="s">
        <v>54</v>
      </c>
      <c r="B84" s="54" t="s">
        <v>55</v>
      </c>
      <c r="C84" s="83">
        <f t="shared" si="6"/>
        <v>0</v>
      </c>
      <c r="D84" s="83">
        <f t="shared" si="6"/>
        <v>0</v>
      </c>
      <c r="E84" s="83">
        <f t="shared" si="6"/>
        <v>0</v>
      </c>
      <c r="F84" s="83" t="e">
        <f>(E84*100)/D84</f>
        <v>#DIV/0!</v>
      </c>
    </row>
    <row r="85" spans="1:6" x14ac:dyDescent="0.25">
      <c r="A85" s="55" t="s">
        <v>56</v>
      </c>
      <c r="B85" s="56" t="s">
        <v>57</v>
      </c>
      <c r="C85" s="84">
        <v>0</v>
      </c>
      <c r="D85" s="84">
        <v>0</v>
      </c>
      <c r="E85" s="84">
        <v>0</v>
      </c>
      <c r="F85" s="84"/>
    </row>
    <row r="86" spans="1:6" x14ac:dyDescent="0.25">
      <c r="A86" s="51" t="s">
        <v>64</v>
      </c>
      <c r="B86" s="52" t="s">
        <v>65</v>
      </c>
      <c r="C86" s="82">
        <f>C87</f>
        <v>3053</v>
      </c>
      <c r="D86" s="82">
        <f>D87</f>
        <v>3053</v>
      </c>
      <c r="E86" s="82">
        <f>E87</f>
        <v>1929.94</v>
      </c>
      <c r="F86" s="81">
        <f>(E86*100)/D86</f>
        <v>63.214543072387812</v>
      </c>
    </row>
    <row r="87" spans="1:6" x14ac:dyDescent="0.25">
      <c r="A87" s="53" t="s">
        <v>66</v>
      </c>
      <c r="B87" s="54" t="s">
        <v>67</v>
      </c>
      <c r="C87" s="83">
        <f>C88+C89</f>
        <v>3053</v>
      </c>
      <c r="D87" s="83">
        <f>D88+D89</f>
        <v>3053</v>
      </c>
      <c r="E87" s="83">
        <f>E88+E89</f>
        <v>1929.94</v>
      </c>
      <c r="F87" s="83">
        <f>(E87*100)/D87</f>
        <v>63.214543072387812</v>
      </c>
    </row>
    <row r="88" spans="1:6" x14ac:dyDescent="0.25">
      <c r="A88" s="55" t="s">
        <v>68</v>
      </c>
      <c r="B88" s="56" t="s">
        <v>69</v>
      </c>
      <c r="C88" s="84">
        <v>0</v>
      </c>
      <c r="D88" s="84">
        <v>0</v>
      </c>
      <c r="E88" s="84">
        <v>0</v>
      </c>
      <c r="F88" s="84"/>
    </row>
    <row r="89" spans="1:6" x14ac:dyDescent="0.25">
      <c r="A89" s="95" t="s">
        <v>70</v>
      </c>
      <c r="B89" s="96" t="s">
        <v>71</v>
      </c>
      <c r="C89" s="97">
        <v>3053</v>
      </c>
      <c r="D89" s="97">
        <v>3053</v>
      </c>
      <c r="E89" s="97">
        <v>1929.94</v>
      </c>
      <c r="F89" s="97"/>
    </row>
    <row r="90" spans="1:6" x14ac:dyDescent="0.25">
      <c r="A90" s="51" t="s">
        <v>80</v>
      </c>
      <c r="B90" s="52" t="s">
        <v>81</v>
      </c>
      <c r="C90" s="82">
        <f t="shared" ref="C90:E91" si="7">C91</f>
        <v>0</v>
      </c>
      <c r="D90" s="82">
        <f t="shared" si="7"/>
        <v>0</v>
      </c>
      <c r="E90" s="82">
        <f t="shared" si="7"/>
        <v>0</v>
      </c>
      <c r="F90" s="81" t="e">
        <f>(E90*100)/D90</f>
        <v>#DIV/0!</v>
      </c>
    </row>
    <row r="91" spans="1:6" x14ac:dyDescent="0.25">
      <c r="A91" s="53" t="s">
        <v>82</v>
      </c>
      <c r="B91" s="54" t="s">
        <v>83</v>
      </c>
      <c r="C91" s="83">
        <f t="shared" si="7"/>
        <v>0</v>
      </c>
      <c r="D91" s="83">
        <f t="shared" si="7"/>
        <v>0</v>
      </c>
      <c r="E91" s="83">
        <f t="shared" si="7"/>
        <v>0</v>
      </c>
      <c r="F91" s="83" t="e">
        <f>(E91*100)/D91</f>
        <v>#DIV/0!</v>
      </c>
    </row>
    <row r="92" spans="1:6" x14ac:dyDescent="0.25">
      <c r="A92" s="55" t="s">
        <v>84</v>
      </c>
      <c r="B92" s="56" t="s">
        <v>85</v>
      </c>
      <c r="C92" s="84">
        <v>0</v>
      </c>
      <c r="D92" s="84">
        <v>0</v>
      </c>
      <c r="E92" s="84">
        <v>0</v>
      </c>
      <c r="F92" s="84"/>
    </row>
    <row r="93" spans="1:6" x14ac:dyDescent="0.25">
      <c r="A93" s="48" t="s">
        <v>200</v>
      </c>
      <c r="B93" s="48" t="s">
        <v>210</v>
      </c>
      <c r="C93" s="78"/>
      <c r="D93" s="78"/>
      <c r="E93" s="78"/>
      <c r="F93" s="79" t="e">
        <f>(E93*100)/D93</f>
        <v>#DIV/0!</v>
      </c>
    </row>
    <row r="94" spans="1:6" x14ac:dyDescent="0.25">
      <c r="A94" s="49" t="s">
        <v>50</v>
      </c>
      <c r="B94" s="50" t="s">
        <v>51</v>
      </c>
      <c r="C94" s="80">
        <f t="shared" ref="C94:E96" si="8">C95</f>
        <v>0</v>
      </c>
      <c r="D94" s="80">
        <f t="shared" si="8"/>
        <v>0</v>
      </c>
      <c r="E94" s="80">
        <f t="shared" si="8"/>
        <v>0</v>
      </c>
      <c r="F94" s="81" t="e">
        <f>(E94*100)/D94</f>
        <v>#DIV/0!</v>
      </c>
    </row>
    <row r="95" spans="1:6" x14ac:dyDescent="0.25">
      <c r="A95" s="51" t="s">
        <v>58</v>
      </c>
      <c r="B95" s="52" t="s">
        <v>59</v>
      </c>
      <c r="C95" s="82">
        <f t="shared" si="8"/>
        <v>0</v>
      </c>
      <c r="D95" s="82">
        <f t="shared" si="8"/>
        <v>0</v>
      </c>
      <c r="E95" s="82">
        <f t="shared" si="8"/>
        <v>0</v>
      </c>
      <c r="F95" s="81" t="e">
        <f>(E95*100)/D95</f>
        <v>#DIV/0!</v>
      </c>
    </row>
    <row r="96" spans="1:6" x14ac:dyDescent="0.25">
      <c r="A96" s="53" t="s">
        <v>60</v>
      </c>
      <c r="B96" s="54" t="s">
        <v>61</v>
      </c>
      <c r="C96" s="83">
        <f t="shared" si="8"/>
        <v>0</v>
      </c>
      <c r="D96" s="83">
        <f t="shared" si="8"/>
        <v>0</v>
      </c>
      <c r="E96" s="83">
        <f t="shared" si="8"/>
        <v>0</v>
      </c>
      <c r="F96" s="83" t="e">
        <f>(E96*100)/D96</f>
        <v>#DIV/0!</v>
      </c>
    </row>
    <row r="97" spans="1:6" x14ac:dyDescent="0.25">
      <c r="A97" s="55" t="s">
        <v>62</v>
      </c>
      <c r="B97" s="56" t="s">
        <v>63</v>
      </c>
      <c r="C97" s="84">
        <v>0</v>
      </c>
      <c r="D97" s="84">
        <v>0</v>
      </c>
      <c r="E97" s="84">
        <v>0</v>
      </c>
      <c r="F97" s="84"/>
    </row>
    <row r="98" spans="1:6" s="57" customFormat="1" x14ac:dyDescent="0.25"/>
    <row r="99" spans="1:6" s="57" customFormat="1" x14ac:dyDescent="0.25"/>
    <row r="100" spans="1:6" s="57" customFormat="1" x14ac:dyDescent="0.25"/>
    <row r="101" spans="1:6" s="57" customFormat="1" x14ac:dyDescent="0.25"/>
    <row r="102" spans="1:6" s="57" customFormat="1" x14ac:dyDescent="0.25"/>
    <row r="103" spans="1:6" s="57" customFormat="1" x14ac:dyDescent="0.25"/>
    <row r="104" spans="1:6" s="57" customFormat="1" x14ac:dyDescent="0.25"/>
    <row r="105" spans="1:6" s="57" customFormat="1" x14ac:dyDescent="0.25"/>
    <row r="106" spans="1:6" s="57" customFormat="1" x14ac:dyDescent="0.25"/>
    <row r="107" spans="1:6" s="57" customFormat="1" x14ac:dyDescent="0.25"/>
    <row r="108" spans="1:6" s="57" customFormat="1" x14ac:dyDescent="0.25"/>
    <row r="109" spans="1:6" s="57" customFormat="1" x14ac:dyDescent="0.25"/>
    <row r="110" spans="1:6" s="57" customFormat="1" x14ac:dyDescent="0.25"/>
    <row r="111" spans="1:6" s="57" customFormat="1" x14ac:dyDescent="0.25"/>
    <row r="112" spans="1:6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="57" customFormat="1" x14ac:dyDescent="0.25"/>
    <row r="1218" s="57" customFormat="1" x14ac:dyDescent="0.25"/>
    <row r="1219" s="57" customFormat="1" x14ac:dyDescent="0.25"/>
    <row r="1220" s="57" customFormat="1" x14ac:dyDescent="0.25"/>
    <row r="1221" s="57" customFormat="1" x14ac:dyDescent="0.25"/>
    <row r="1222" s="57" customFormat="1" x14ac:dyDescent="0.25"/>
    <row r="1223" s="57" customFormat="1" x14ac:dyDescent="0.25"/>
    <row r="1224" s="57" customFormat="1" x14ac:dyDescent="0.25"/>
    <row r="1225" s="57" customFormat="1" x14ac:dyDescent="0.25"/>
    <row r="1226" s="57" customFormat="1" x14ac:dyDescent="0.25"/>
    <row r="1227" s="57" customFormat="1" x14ac:dyDescent="0.25"/>
    <row r="1228" s="57" customFormat="1" x14ac:dyDescent="0.25"/>
    <row r="1229" s="57" customFormat="1" x14ac:dyDescent="0.25"/>
    <row r="1230" s="57" customFormat="1" x14ac:dyDescent="0.25"/>
    <row r="1231" s="57" customFormat="1" x14ac:dyDescent="0.25"/>
    <row r="1232" s="57" customFormat="1" x14ac:dyDescent="0.25"/>
    <row r="1233" spans="1:3" s="57" customFormat="1" x14ac:dyDescent="0.25"/>
    <row r="1234" spans="1:3" s="57" customFormat="1" x14ac:dyDescent="0.25"/>
    <row r="1235" spans="1:3" s="57" customFormat="1" x14ac:dyDescent="0.25"/>
    <row r="1236" spans="1:3" s="57" customFormat="1" x14ac:dyDescent="0.25"/>
    <row r="1237" spans="1:3" s="57" customFormat="1" x14ac:dyDescent="0.25"/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57"/>
      <c r="B1268" s="57"/>
      <c r="C1268" s="57"/>
    </row>
    <row r="1269" spans="1:3" x14ac:dyDescent="0.25">
      <c r="A1269" s="57"/>
      <c r="B1269" s="57"/>
      <c r="C1269" s="57"/>
    </row>
    <row r="1270" spans="1:3" x14ac:dyDescent="0.25">
      <c r="A1270" s="57"/>
      <c r="B1270" s="57"/>
      <c r="C1270" s="57"/>
    </row>
    <row r="1271" spans="1:3" x14ac:dyDescent="0.25">
      <c r="A1271" s="57"/>
      <c r="B1271" s="57"/>
      <c r="C1271" s="57"/>
    </row>
    <row r="1272" spans="1:3" x14ac:dyDescent="0.25">
      <c r="A1272" s="57"/>
      <c r="B1272" s="57"/>
      <c r="C1272" s="57"/>
    </row>
    <row r="1273" spans="1:3" x14ac:dyDescent="0.25">
      <c r="A1273" s="57"/>
      <c r="B1273" s="57"/>
      <c r="C1273" s="57"/>
    </row>
    <row r="1274" spans="1:3" x14ac:dyDescent="0.25">
      <c r="A1274" s="57"/>
      <c r="B1274" s="57"/>
      <c r="C1274" s="57"/>
    </row>
    <row r="1275" spans="1:3" x14ac:dyDescent="0.25">
      <c r="A1275" s="40"/>
      <c r="B1275" s="40"/>
      <c r="C1275" s="40"/>
    </row>
    <row r="1276" spans="1:3" x14ac:dyDescent="0.25">
      <c r="A1276" s="40"/>
      <c r="B1276" s="40"/>
      <c r="C1276" s="40"/>
    </row>
    <row r="1277" spans="1:3" x14ac:dyDescent="0.25">
      <c r="A1277" s="40"/>
      <c r="B1277" s="40"/>
      <c r="C1277" s="40"/>
    </row>
    <row r="1278" spans="1:3" x14ac:dyDescent="0.25">
      <c r="A1278" s="40"/>
      <c r="B1278" s="40"/>
      <c r="C1278" s="40"/>
    </row>
    <row r="1279" spans="1:3" x14ac:dyDescent="0.25">
      <c r="A1279" s="40"/>
      <c r="B1279" s="40"/>
      <c r="C1279" s="40"/>
    </row>
    <row r="1280" spans="1:3" x14ac:dyDescent="0.25">
      <c r="A1280" s="40"/>
      <c r="B1280" s="40"/>
      <c r="C1280" s="40"/>
    </row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  <row r="7948" s="40" customFormat="1" x14ac:dyDescent="0.25"/>
    <row r="7949" s="40" customFormat="1" x14ac:dyDescent="0.25"/>
    <row r="7950" s="40" customFormat="1" x14ac:dyDescent="0.25"/>
    <row r="7951" s="40" customFormat="1" x14ac:dyDescent="0.25"/>
    <row r="7952" s="40" customFormat="1" x14ac:dyDescent="0.25"/>
    <row r="7953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7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Martina Čvorig</cp:lastModifiedBy>
  <cp:lastPrinted>2024-08-02T12:22:39Z</cp:lastPrinted>
  <dcterms:created xsi:type="dcterms:W3CDTF">2022-08-12T12:51:27Z</dcterms:created>
  <dcterms:modified xsi:type="dcterms:W3CDTF">2024-08-16T12:55:35Z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